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C9CE8BC7-B615-9241-B1A3-C6F57FC08C23}" xr6:coauthVersionLast="47" xr6:coauthVersionMax="47" xr10:uidLastSave="{00000000-0000-0000-0000-000000000000}"/>
  <bookViews>
    <workbookView xWindow="0" yWindow="500" windowWidth="2880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59" i="1" l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<sst xmlns="http://schemas.openxmlformats.org/spreadsheetml/2006/main" count="601" uniqueCount="258">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</sst>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urelie.guilmeau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36" activePane="bottomRight" state="frozen"/>
      <selection activeCell="C1" sqref="C1"/>
      <selection pane="topRight" activeCell="C1" sqref="C1"/>
      <selection pane="bottomLeft" activeCell="C1" sqref="C1"/>
      <selection pane="bottomRight" activeCell="P60" sqref="P60"/>
    </sheetView>
  </sheetViews>
  <sheetFormatPr baseColWidth="10" defaultColWidth="9.1640625" defaultRowHeight="13" x14ac:dyDescent="0.15"/>
  <cols>
    <col min="1" max="1" width="5.5" style="112" customWidth="1"/>
    <col min="2" max="2" width="12.6640625" style="112" customWidth="1"/>
    <col min="3" max="3" width="8.33203125" style="112" customWidth="1"/>
    <col min="4" max="4" width="20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9.6640625" style="55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3" t="s">
        <v>22</v>
      </c>
      <c r="N1" s="244"/>
      <c r="O1" s="244"/>
      <c r="P1" s="244"/>
      <c r="Q1" s="245"/>
      <c r="R1" s="246" t="s">
        <v>23</v>
      </c>
      <c r="S1" s="247"/>
      <c r="T1" s="247"/>
      <c r="U1" s="247"/>
      <c r="V1" s="248"/>
      <c r="W1" s="249" t="s">
        <v>24</v>
      </c>
      <c r="X1" s="250"/>
      <c r="Y1" s="250"/>
      <c r="Z1" s="250"/>
      <c r="AA1" s="251"/>
      <c r="AB1" s="32" t="s">
        <v>4</v>
      </c>
      <c r="AC1" s="252" t="s">
        <v>5</v>
      </c>
      <c r="AD1" s="253"/>
      <c r="AE1" s="253"/>
      <c r="AF1" s="253"/>
      <c r="AG1" s="254"/>
      <c r="AH1" s="193" t="s">
        <v>44</v>
      </c>
    </row>
    <row r="2" spans="1:35" s="2" customFormat="1" ht="15" thickBot="1" x14ac:dyDescent="0.2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1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15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1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1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1"/>
      <c r="N13" s="52"/>
      <c r="O13" s="212"/>
      <c r="P13" s="203"/>
      <c r="Q13" s="53"/>
      <c r="R13" s="46"/>
      <c r="S13" s="47"/>
      <c r="T13" s="214"/>
      <c r="U13" s="205"/>
      <c r="V13" s="48"/>
      <c r="W13" s="41"/>
      <c r="X13" s="42"/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1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1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1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1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customHeight="1" x14ac:dyDescent="0.1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ht="14" x14ac:dyDescent="0.1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118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113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15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t="14" x14ac:dyDescent="0.1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t="14" x14ac:dyDescent="0.1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t="14" x14ac:dyDescent="0.15">
      <c r="A29" s="15" t="s">
        <v>8</v>
      </c>
      <c r="B29" s="16" t="s">
        <v>66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1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t="14" x14ac:dyDescent="0.1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t="14" x14ac:dyDescent="0.1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1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1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t="14" x14ac:dyDescent="0.15">
      <c r="A35" s="15" t="s">
        <v>6</v>
      </c>
      <c r="B35" s="16" t="s">
        <v>66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t="14" x14ac:dyDescent="0.1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1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t="14" x14ac:dyDescent="0.1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t="14" x14ac:dyDescent="0.1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ht="14" x14ac:dyDescent="0.1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/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1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/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1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/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1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/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ht="14" x14ac:dyDescent="0.15">
      <c r="A45" s="15" t="s">
        <v>6</v>
      </c>
      <c r="B45" s="16" t="s">
        <v>67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/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ht="14" x14ac:dyDescent="0.15">
      <c r="A46" s="15" t="s">
        <v>6</v>
      </c>
      <c r="B46" s="16" t="s">
        <v>67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455</v>
      </c>
      <c r="L46" s="36">
        <f t="shared" si="9"/>
        <v>-285</v>
      </c>
      <c r="M46" s="51" t="s">
        <v>111</v>
      </c>
      <c r="N46" s="52">
        <v>455</v>
      </c>
      <c r="O46" s="212" t="s">
        <v>206</v>
      </c>
      <c r="P46" s="203" t="s">
        <v>118</v>
      </c>
      <c r="Q46" s="53"/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ht="14" x14ac:dyDescent="0.15">
      <c r="A47" s="15" t="s">
        <v>6</v>
      </c>
      <c r="B47" s="16" t="s">
        <v>67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ht="14" x14ac:dyDescent="0.15">
      <c r="A48" s="15" t="s">
        <v>6</v>
      </c>
      <c r="B48" s="16" t="s">
        <v>67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ht="14" x14ac:dyDescent="0.15">
      <c r="A49" s="15" t="s">
        <v>6</v>
      </c>
      <c r="B49" s="16" t="s">
        <v>67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15">
      <c r="A50" s="15" t="s">
        <v>6</v>
      </c>
      <c r="B50" s="16" t="s">
        <v>67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/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ht="14" x14ac:dyDescent="0.15">
      <c r="A51" s="15" t="s">
        <v>6</v>
      </c>
      <c r="B51" s="16" t="s">
        <v>67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/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ht="14" x14ac:dyDescent="0.15">
      <c r="A52" s="15" t="s">
        <v>8</v>
      </c>
      <c r="B52" s="16" t="s">
        <v>67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/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ht="14" x14ac:dyDescent="0.15">
      <c r="A53" s="15" t="s">
        <v>8</v>
      </c>
      <c r="B53" s="16" t="s">
        <v>67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ht="14" x14ac:dyDescent="0.15">
      <c r="A54" s="15" t="s">
        <v>6</v>
      </c>
      <c r="B54" s="16" t="s">
        <v>67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/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ht="14" x14ac:dyDescent="0.15">
      <c r="A55" s="15" t="s">
        <v>6</v>
      </c>
      <c r="B55" s="16" t="s">
        <v>67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15">
      <c r="A56" s="15" t="s">
        <v>6</v>
      </c>
      <c r="B56" s="16" t="s">
        <v>67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/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ht="14" x14ac:dyDescent="0.1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/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ht="14" x14ac:dyDescent="0.15">
      <c r="A58" s="15" t="s">
        <v>6</v>
      </c>
      <c r="B58" s="16" t="s">
        <v>67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198"/>
    </row>
    <row r="59" spans="1:34" s="5" customFormat="1" ht="14" x14ac:dyDescent="0.15">
      <c r="A59" s="15" t="s">
        <v>8</v>
      </c>
      <c r="B59" s="16" t="s">
        <v>67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/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198"/>
    </row>
    <row r="60" spans="1:34" s="5" customFormat="1" ht="14" x14ac:dyDescent="0.15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1"/>
      <c r="N60" s="52"/>
      <c r="O60" s="212"/>
      <c r="P60" s="203"/>
      <c r="Q60" s="53"/>
      <c r="R60" s="46"/>
      <c r="S60" s="47"/>
      <c r="T60" s="214"/>
      <c r="U60" s="205"/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198"/>
    </row>
    <row r="61" spans="1:34" s="5" customFormat="1" ht="15" customHeight="1" x14ac:dyDescent="0.15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1"/>
      <c r="N61" s="52"/>
      <c r="O61" s="212"/>
      <c r="P61" s="203"/>
      <c r="Q61" s="53"/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198"/>
    </row>
    <row r="62" spans="1:34" s="5" customFormat="1" ht="15" customHeight="1" x14ac:dyDescent="0.15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1"/>
      <c r="N62" s="52"/>
      <c r="O62" s="212"/>
      <c r="P62" s="203"/>
      <c r="Q62" s="53"/>
      <c r="R62" s="46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198"/>
    </row>
    <row r="63" spans="1:34" s="5" customFormat="1" ht="15" customHeight="1" x14ac:dyDescent="0.15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1"/>
      <c r="N63" s="52"/>
      <c r="O63" s="212"/>
      <c r="P63" s="203"/>
      <c r="Q63" s="53"/>
      <c r="R63" s="46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/>
    </row>
    <row r="64" spans="1:34" s="5" customFormat="1" ht="12.75" customHeight="1" x14ac:dyDescent="0.15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1"/>
      <c r="N64" s="52"/>
      <c r="O64" s="212"/>
      <c r="P64" s="203"/>
      <c r="Q64" s="53"/>
      <c r="R64" s="46"/>
      <c r="S64" s="47"/>
      <c r="T64" s="214"/>
      <c r="U64" s="205"/>
      <c r="V64" s="48"/>
      <c r="W64" s="41"/>
      <c r="X64" s="42"/>
      <c r="Y64" s="216"/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198"/>
    </row>
    <row r="65" spans="1:34" s="5" customFormat="1" ht="12.75" customHeight="1" x14ac:dyDescent="0.15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1"/>
      <c r="N65" s="52"/>
      <c r="O65" s="212"/>
      <c r="P65" s="203"/>
      <c r="Q65" s="53"/>
      <c r="R65" s="46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198"/>
    </row>
    <row r="66" spans="1:34" s="5" customFormat="1" ht="12.75" customHeight="1" x14ac:dyDescent="0.15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1"/>
      <c r="N66" s="52"/>
      <c r="O66" s="212"/>
      <c r="P66" s="203"/>
      <c r="Q66" s="53"/>
      <c r="R66" s="46"/>
      <c r="S66" s="47"/>
      <c r="T66" s="214"/>
      <c r="U66" s="205"/>
      <c r="V66" s="48"/>
      <c r="W66" s="41"/>
      <c r="X66" s="42"/>
      <c r="Y66" s="216"/>
      <c r="Z66" s="207"/>
      <c r="AA66" s="43"/>
      <c r="AB66" s="27"/>
      <c r="AC66" s="28"/>
      <c r="AD66" s="37" t="str">
        <f t="shared" si="10"/>
        <v/>
      </c>
      <c r="AE66" s="29"/>
      <c r="AF66" s="30"/>
      <c r="AG66" s="31"/>
      <c r="AH66" s="198"/>
    </row>
    <row r="67" spans="1:34" s="5" customFormat="1" ht="12.75" customHeight="1" x14ac:dyDescent="0.15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1"/>
      <c r="N67" s="52"/>
      <c r="O67" s="212"/>
      <c r="P67" s="203"/>
      <c r="Q67" s="53"/>
      <c r="R67" s="46"/>
      <c r="S67" s="47"/>
      <c r="T67" s="214"/>
      <c r="U67" s="205"/>
      <c r="V67" s="48"/>
      <c r="W67" s="41"/>
      <c r="X67" s="42"/>
      <c r="Y67" s="216"/>
      <c r="Z67" s="207"/>
      <c r="AA67" s="43"/>
      <c r="AB67" s="27"/>
      <c r="AC67" s="28"/>
      <c r="AD67" s="37" t="str">
        <f t="shared" si="10"/>
        <v/>
      </c>
      <c r="AE67" s="29"/>
      <c r="AF67" s="30"/>
      <c r="AG67" s="31"/>
      <c r="AH67" s="198"/>
    </row>
    <row r="68" spans="1:34" s="5" customFormat="1" ht="15" customHeight="1" x14ac:dyDescent="0.15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1"/>
      <c r="N68" s="52"/>
      <c r="O68" s="212"/>
      <c r="P68" s="203"/>
      <c r="Q68" s="53"/>
      <c r="R68" s="46"/>
      <c r="S68" s="47"/>
      <c r="T68" s="214"/>
      <c r="U68" s="205"/>
      <c r="V68" s="48"/>
      <c r="W68" s="41"/>
      <c r="X68" s="42"/>
      <c r="Y68" s="216"/>
      <c r="Z68" s="207"/>
      <c r="AA68" s="43"/>
      <c r="AB68" s="27"/>
      <c r="AC68" s="28"/>
      <c r="AD68" s="37" t="str">
        <f t="shared" si="10"/>
        <v/>
      </c>
      <c r="AE68" s="29"/>
      <c r="AF68" s="30"/>
      <c r="AG68" s="31"/>
      <c r="AH68" s="198"/>
    </row>
    <row r="69" spans="1:34" s="5" customFormat="1" ht="15" customHeight="1" x14ac:dyDescent="0.15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1"/>
      <c r="N69" s="52"/>
      <c r="O69" s="212"/>
      <c r="P69" s="203"/>
      <c r="Q69" s="53"/>
      <c r="R69" s="46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/>
    </row>
    <row r="70" spans="1:34" s="6" customFormat="1" ht="12.75" customHeight="1" x14ac:dyDescent="0.15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1"/>
      <c r="N70" s="52"/>
      <c r="O70" s="212"/>
      <c r="P70" s="203"/>
      <c r="Q70" s="53"/>
      <c r="R70" s="46"/>
      <c r="S70" s="47"/>
      <c r="T70" s="214"/>
      <c r="U70" s="205"/>
      <c r="V70" s="48"/>
      <c r="W70" s="41"/>
      <c r="X70" s="42"/>
      <c r="Y70" s="216"/>
      <c r="Z70" s="207"/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/>
    </row>
    <row r="71" spans="1:34" s="6" customFormat="1" ht="12.75" customHeight="1" x14ac:dyDescent="0.15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1"/>
      <c r="N71" s="52"/>
      <c r="O71" s="212"/>
      <c r="P71" s="203"/>
      <c r="Q71" s="53"/>
      <c r="R71" s="46"/>
      <c r="S71" s="47"/>
      <c r="T71" s="214"/>
      <c r="U71" s="205"/>
      <c r="V71" s="48"/>
      <c r="W71" s="41"/>
      <c r="X71" s="42"/>
      <c r="Y71" s="216"/>
      <c r="Z71" s="207"/>
      <c r="AA71" s="43"/>
      <c r="AB71" s="27"/>
      <c r="AC71" s="28"/>
      <c r="AD71" s="37" t="str">
        <f t="shared" si="15"/>
        <v/>
      </c>
      <c r="AE71" s="29"/>
      <c r="AF71" s="30"/>
      <c r="AG71" s="31"/>
      <c r="AH71" s="200"/>
    </row>
    <row r="72" spans="1:34" s="6" customFormat="1" ht="14" x14ac:dyDescent="0.15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/>
    </row>
    <row r="73" spans="1:34" s="5" customFormat="1" ht="14" x14ac:dyDescent="0.15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1"/>
      <c r="N73" s="52"/>
      <c r="O73" s="212"/>
      <c r="P73" s="203"/>
      <c r="Q73" s="53"/>
      <c r="R73" s="46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/>
    </row>
    <row r="74" spans="1:34" s="5" customFormat="1" ht="14" x14ac:dyDescent="0.15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/>
    </row>
    <row r="75" spans="1:34" s="5" customFormat="1" ht="14" x14ac:dyDescent="0.15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1"/>
      <c r="N75" s="52"/>
      <c r="O75" s="212"/>
      <c r="P75" s="203"/>
      <c r="Q75" s="53"/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/>
    </row>
    <row r="76" spans="1:34" s="6" customFormat="1" ht="14" x14ac:dyDescent="0.15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1"/>
      <c r="N76" s="52"/>
      <c r="O76" s="212"/>
      <c r="P76" s="203"/>
      <c r="Q76" s="53"/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00"/>
    </row>
    <row r="77" spans="1:34" s="6" customFormat="1" ht="14" x14ac:dyDescent="0.15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/>
      <c r="AD77" s="37" t="str">
        <f t="shared" si="15"/>
        <v/>
      </c>
      <c r="AE77" s="29"/>
      <c r="AF77" s="30"/>
      <c r="AG77" s="31"/>
      <c r="AH77" s="200"/>
    </row>
    <row r="78" spans="1:34" s="6" customFormat="1" ht="14" x14ac:dyDescent="0.15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1"/>
      <c r="N78" s="52"/>
      <c r="O78" s="212"/>
      <c r="P78" s="203"/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00"/>
    </row>
    <row r="79" spans="1:34" s="6" customFormat="1" ht="14" x14ac:dyDescent="0.1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12"/>
      <c r="P79" s="203"/>
      <c r="Q79" s="53"/>
      <c r="R79" s="46"/>
      <c r="S79" s="47"/>
      <c r="T79" s="214"/>
      <c r="U79" s="205"/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00"/>
    </row>
    <row r="80" spans="1:34" s="6" customFormat="1" ht="14" x14ac:dyDescent="0.1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customHeight="1" x14ac:dyDescent="0.1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customHeight="1" x14ac:dyDescent="0.1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1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ht="14" x14ac:dyDescent="0.1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1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1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ht="14" x14ac:dyDescent="0.1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ht="14" x14ac:dyDescent="0.1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ht="14" x14ac:dyDescent="0.1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ht="14" x14ac:dyDescent="0.1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1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4" thickBot="1" x14ac:dyDescent="0.2">
      <c r="A313" s="116"/>
      <c r="B313" s="116"/>
      <c r="C313" s="116"/>
      <c r="D313" s="117"/>
      <c r="E313" s="118"/>
      <c r="F313" s="116"/>
      <c r="G313" s="119">
        <f>SUM(G3:G312)</f>
        <v>8405</v>
      </c>
      <c r="H313" s="117"/>
      <c r="I313" s="120">
        <f>SUM(I3:I312)</f>
        <v>8255</v>
      </c>
      <c r="J313" s="121"/>
      <c r="K313" s="122">
        <f>SUM(K3:K312)</f>
        <v>6714.9699999999993</v>
      </c>
      <c r="L313" s="123">
        <f>SUM(L3:L312)</f>
        <v>1540.03</v>
      </c>
      <c r="M313" s="124"/>
      <c r="N313" s="217">
        <f>SUM(N3:N312)</f>
        <v>5704.99</v>
      </c>
      <c r="O313" s="124"/>
      <c r="P313" s="124"/>
      <c r="Q313" s="124"/>
      <c r="R313" s="125"/>
      <c r="S313" s="218">
        <f>SUM(S3:S312)</f>
        <v>589.99</v>
      </c>
      <c r="T313" s="125"/>
      <c r="U313" s="125"/>
      <c r="V313" s="125"/>
      <c r="W313" s="126"/>
      <c r="X313" s="219">
        <f>SUM(X3:X312)</f>
        <v>419.99</v>
      </c>
      <c r="Y313" s="126"/>
      <c r="Z313" s="126"/>
      <c r="AA313" s="126"/>
      <c r="AB313" s="121"/>
      <c r="AC313" s="121"/>
      <c r="AD313" s="220">
        <f>SUM(AD3:AD312)</f>
        <v>549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5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4" thickBot="1" x14ac:dyDescent="0.2">
      <c r="A316" s="148">
        <f>COUNTIF(B2:B311,"=Validée")</f>
        <v>23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4" thickBot="1" x14ac:dyDescent="0.2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8">
        <f>COUNTIF(B3:B312,"=en cours")</f>
        <v>5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4" thickBot="1" x14ac:dyDescent="0.2">
      <c r="A319" s="159">
        <f>COUNTIF(B3:B312,"=ABSENT")</f>
        <v>24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4" thickBot="1" x14ac:dyDescent="0.2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4" thickBot="1" x14ac:dyDescent="0.2">
      <c r="A321" s="208">
        <f>COUNTIF($C$3:$C$312,"=DIR")</f>
        <v>10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4" thickBot="1" x14ac:dyDescent="0.2">
      <c r="A322" s="148">
        <f>COUNTIF($C$3:$C$312,"=JOU")</f>
        <v>46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4" thickBot="1" x14ac:dyDescent="0.2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4" thickBot="1" x14ac:dyDescent="0.2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4" thickBot="1" x14ac:dyDescent="0.2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179.45652173913044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4" thickBot="1" x14ac:dyDescent="0.2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144.82456140350877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1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1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1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1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1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1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1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1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1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1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1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1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1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1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1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1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1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1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1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1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1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1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1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1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1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4"/>
  <headerFooter alignWithMargins="0"/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2022-07-07T19:00:01Z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