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13" documentId="8_{EB4ECAF7-E7F7-4923-B0D1-F8E27566A289}" xr6:coauthVersionLast="47" xr6:coauthVersionMax="47" xr10:uidLastSave="{F3365024-FE79-4D22-8A33-D78D38F5C1AC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COTISATIONS!$A$1:$AI$313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3" i="1" l="1"/>
  <c r="K84" i="1"/>
  <c r="K85" i="1"/>
  <c r="K86" i="1"/>
  <c r="K87" i="1"/>
  <c r="K88" i="1"/>
  <c r="G86" i="1"/>
  <c r="I86" i="1" s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84" i="1"/>
  <c r="AD84" i="1"/>
  <c r="G85" i="1"/>
  <c r="AD85" i="1"/>
  <c r="AD86" i="1"/>
  <c r="G87" i="1"/>
  <c r="I87" i="1" s="1"/>
  <c r="L87" i="1" s="1"/>
  <c r="AD87" i="1"/>
  <c r="G88" i="1"/>
  <c r="I88" i="1" s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86" i="1" l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L8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L84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<sst xmlns="http://schemas.openxmlformats.org/spreadsheetml/2006/main" count="936" uniqueCount="375">
  <si>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</si>
  <si>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</si>
  <si>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</si>
  <si>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</si>
  <si>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</si>
  <si>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</si>
  <si>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</si>
  <si>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</si>
  <si>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</si>
  <si>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</si>
  <si>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</si>
  <si>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</si>
  <si>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</si>
  <si>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</si>
  <si>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</si>
  <si>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</si>
  <si>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</si>
  <si>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</si>
  <si>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</si>
  <si>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</si>
  <si>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</si>
  <si>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</si>
  <si>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</si>
  <si>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</si>
  <si>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</si>
  <si>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</si>
  <si>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</si>
  <si>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</si>
  <si>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</si>
  <si>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</si>
  <si>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</si>
  <si>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</si>
  <si>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</si>
  <si>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</si>
  <si>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</si>
  <si>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</si>
  <si>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</si>
  <si>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</si>
  <si>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</si>
  <si>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</si>
  <si>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</si>
  <si>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</si>
  <si>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</si>
  <si>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</si>
  <si>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</si>
  <si>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</si>
  <si>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</si>
  <si>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</si>
  <si>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</si>
  <si>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</si>
  <si>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</si>
  <si>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</si>
  <si>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</si>
  <si>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</si>
  <si>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</si>
  <si>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</si>
  <si>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</si>
  <si>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</si>
  <si>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</si>
  <si>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</si>
  <si>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</si>
  <si>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</si>
  <si>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</si>
  <si>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</si>
  <si>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</si>
  <si>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</si>
  <si>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</si>
  <si>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</si>
  <si>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</si>
  <si>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</si>
  <si>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</si>
  <si>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</si>
  <si>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</si>
  <si>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</si>
  <si>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</si>
  <si>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</si>
  <si>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</si>
  <si>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</si>
  <si>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</si>
  <si>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</si>
  <si>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</si>
  <si>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</si>
  <si>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</si>
  <si>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</si>
  <si>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</si>
  <si>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</si>
  <si>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</si>
  <si>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</si>
  <si>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</si>
  <si>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</si>
  <si>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</si>
  <si>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</si>
  <si>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</si>
  <si>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</si>
  <si>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</si>
  <si>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</si>
  <si>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</si>
  <si>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</si>
  <si>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</si>
  <si>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</si>
  <si>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</si>
  <si>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</si>
  <si>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</si>
  <si>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</si>
  <si>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</si>
  <si>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</si>
  <si>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</si>
  <si>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</si>
  <si>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</si>
  <si>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</si>
  <si>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</si>
  <si>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</si>
  <si>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</si>
  <si>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</si>
  <si>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</si>
  <si>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</si>
  <si>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</si>
  <si>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</si>
  <si>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</si>
  <si>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</si>
  <si>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</si>
  <si>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</si>
  <si>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</si>
  <si>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</si>
  <si>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</si>
  <si>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</si>
  <si>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</si>
  <si>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</si>
  <si>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</si>
  <si>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</si>
  <si>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</si>
  <si>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</si>
  <si>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</si>
  <si>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</si>
  <si>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</si>
  <si>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</si>
  <si>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</si>
  <si>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</si>
  <si>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</si>
  <si>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</si>
  <si>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</si>
  <si>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</si>
  <si>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</si>
  <si>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</si>
  <si>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</si>
  <si>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</si>
  <si>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</si>
  <si>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</si>
  <si>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</si>
  <si>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</si>
  <si>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</si>
  <si>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</si>
  <si>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</si>
  <si>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</si>
  <si>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</si>
  <si>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</si>
  <si>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</si>
  <si>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</si>
  <si>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</si>
  <si>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</si>
  <si>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</si>
  <si>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</si>
  <si>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</si>
  <si>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</si>
  <si>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</si>
  <si>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</si>
  <si>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</si>
  <si>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</si>
  <si>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</si>
  <si>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</si>
  <si>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</si>
  <si>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</si>
  <si>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</si>
  <si>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</si>
  <si>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</si>
  <si>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</si>
  <si>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</si>
  <si>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</si>
  <si>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</si>
  <si>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</si>
  <si>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</si>
  <si>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</si>
  <si>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</si>
  <si>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</si>
  <si>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</si>
  <si>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</si>
  <si>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</si>
  <si>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</si>
  <si>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</si>
  <si>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</si>
  <si>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</si>
  <si>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</si>
  <si>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</si>
  <si>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</si>
  <si>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</si>
  <si>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</si>
  <si>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</si>
  <si>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</si>
  <si>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</si>
  <si>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</si>
  <si>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</si>
  <si>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</si>
  <si>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</si>
  <si>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</si>
  <si>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</si>
  <si>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</si>
  <si>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</si>
  <si>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</si>
  <si>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</si>
  <si>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</si>
  <si>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</si>
  <si>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</si>
  <si>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</si>
  <si>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</si>
  <si>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</si>
  <si>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</si>
  <si>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</si>
  <si>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</si>
  <si>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</si>
  <si>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</si>
  <si>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</si>
  <si>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</si>
  <si>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</si>
  <si>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</si>
  <si>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</si>
  <si>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</si>
  <si>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</si>
  <si>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</si>
  <si>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</si>
  <si>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</si>
  <si>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</si>
  <si>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</si>
  <si>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</si>
  <si>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</si>
  <si>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</si>
  <si>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</si>
  <si>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</si>
  <si>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</si>
  <si>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</si>
  <si>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</si>
  <si>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</si>
  <si>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</si>
  <si>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</si>
  <si>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</si>
  <si>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</si>
  <si>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</si>
  <si>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</si>
  <si>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</si>
  <si>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</si>
  <si>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</si>
  <si>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</si>
  <si>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</si>
  <si>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</si>
  <si>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</si>
  <si>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</si>
  <si>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</si>
  <si>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</si>
  <si>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</si>
  <si>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</si>
  <si>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</si>
  <si>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</si>
  <si>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</si>
  <si>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</si>
  <si>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</si>
  <si>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</si>
  <si>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</si>
  <si>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</si>
  <si>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</si>
  <si>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</si>
  <si>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</si>
  <si>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</si>
  <si>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</si>
  <si>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</si>
  <si>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</si>
  <si>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</si>
  <si>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</si>
  <si>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</si>
  <si>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</si>
  <si>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</si>
  <si>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</si>
  <si>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</si>
  <si>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</si>
  <si>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</si>
  <si>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</si>
  <si>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</si>
  <si>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</si>
  <si>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</si>
  <si>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</si>
  <si>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</si>
  <si>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</si>
  <si>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</si>
  <si>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</si>
  <si>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</si>
  <si>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</si>
  <si>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</si>
  <si>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</si>
  <si>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</si>
  <si>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</si>
  <si>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</si>
  <si>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</si>
  <si>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</si>
  <si>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</si>
  <si>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</si>
  <si>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</si>
  <si>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</si>
  <si>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</si>
  <si>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</si>
  <si>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</si>
  <si>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</si>
  <si>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</si>
  <si>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</si>
  <si>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</si>
  <si>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</si>
  <si>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</si>
  <si>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</si>
  <si>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</si>
  <si>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</si>
  <si>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</si>
  <si>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</si>
  <si>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</si>
  <si>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</si>
  <si>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</si>
  <si>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</si>
  <si>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</si>
  <si>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</si>
  <si>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</si>
  <si>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LAURE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</si>
  <si>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</si>
  <si>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</si>
  <si>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</si>
  <si>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</si>
  <si>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</si>
  <si>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</si>
  <si>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</si>
  <si>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</si>
  <si>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</si>
  <si>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</si>
  <si>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</si>
  <si>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</si>
  <si>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</si>
  <si>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</si>
  <si>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</si>
  <si>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</si>
  <si>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</si>
  <si>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</si>
  <si>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</si>
  <si>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</si>
  <si>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</si>
  <si>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</si>
  <si>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</si>
  <si>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</si>
  <si>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</si>
  <si>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</si>
  <si>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</si>
  <si>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</si>
  <si>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</si>
  <si>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</si>
  <si>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</si>
  <si>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</si>
  <si>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</si>
  <si>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 xml:space="preserve">GUERINEAU </t>
  </si>
  <si>
    <t xml:space="preserve">KAELLE </t>
  </si>
  <si>
    <t>0000507</t>
  </si>
  <si>
    <t>0000506</t>
  </si>
  <si>
    <t xml:space="preserve">SEPTEMBRE </t>
  </si>
  <si>
    <t>BERTHE</t>
  </si>
  <si>
    <t>WAYANN</t>
  </si>
  <si>
    <t>1284823</t>
  </si>
  <si>
    <t>MEUNIER</t>
  </si>
  <si>
    <t xml:space="preserve">LEO </t>
  </si>
  <si>
    <t>0000324</t>
  </si>
  <si>
    <t>BESANCON</t>
  </si>
  <si>
    <t xml:space="preserve">LUKAS </t>
  </si>
  <si>
    <t>9417530</t>
  </si>
  <si>
    <t>BAB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</si>
</sst>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" Type="http://schemas.openxmlformats.org/officeDocument/2006/relationships/hyperlink" Target="mailto:cedric.derueda@villiers-handbal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0" Type="http://schemas.openxmlformats.org/officeDocument/2006/relationships/hyperlink" Target="mailto:brienne.christophe@gmail.com" TargetMode="External"/><Relationship Id="rId29" Type="http://schemas.openxmlformats.org/officeDocument/2006/relationships/hyperlink" Target="mailto:zawana1@outlook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claire.mazens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80" activePane="bottomRight" state="frozen"/>
      <selection activeCell="C1" sqref="C1"/>
      <selection pane="topRight" activeCell="C1" sqref="C1"/>
      <selection pane="bottomLeft" activeCell="C1" sqref="C1"/>
      <selection pane="bottomRight" activeCell="K88" sqref="K88"/>
    </sheetView>
  </sheetViews>
  <sheetFormatPr baseColWidth="10" defaultColWidth="9.109375" defaultRowHeight="13.2" x14ac:dyDescent="0.25"/>
  <cols>
    <col min="1" max="1" width="5.44140625" style="112" customWidth="1"/>
    <col min="2" max="2" width="12.6640625" style="112" customWidth="1"/>
    <col min="3" max="3" width="8.33203125" style="112" customWidth="1"/>
    <col min="4" max="4" width="22.109375" style="113" bestFit="1" customWidth="1"/>
    <col min="5" max="5" width="15.6640625" style="114" customWidth="1"/>
    <col min="6" max="6" width="13.33203125" style="112" customWidth="1"/>
    <col min="7" max="7" width="10.4414062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0937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12.109375" style="55" bestFit="1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12.77734375" style="50" bestFit="1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44140625" style="8" customWidth="1"/>
    <col min="30" max="30" width="10.109375" style="7" customWidth="1"/>
    <col min="31" max="31" width="11.6640625" style="8" customWidth="1"/>
    <col min="32" max="32" width="10.6640625" style="7" customWidth="1"/>
    <col min="33" max="33" width="15.44140625" style="7" customWidth="1"/>
    <col min="34" max="34" width="35.44140625" style="1" customWidth="1"/>
    <col min="35" max="35" width="10.109375" style="1" customWidth="1"/>
    <col min="36" max="16384" width="9.109375" style="1"/>
  </cols>
  <sheetData>
    <row r="1" spans="1:35" s="2" customFormat="1" x14ac:dyDescent="0.2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6" t="s">
        <v>22</v>
      </c>
      <c r="N1" s="247"/>
      <c r="O1" s="247"/>
      <c r="P1" s="247"/>
      <c r="Q1" s="248"/>
      <c r="R1" s="249" t="s">
        <v>23</v>
      </c>
      <c r="S1" s="250"/>
      <c r="T1" s="250"/>
      <c r="U1" s="250"/>
      <c r="V1" s="251"/>
      <c r="W1" s="252" t="s">
        <v>24</v>
      </c>
      <c r="X1" s="253"/>
      <c r="Y1" s="253"/>
      <c r="Z1" s="253"/>
      <c r="AA1" s="254"/>
      <c r="AB1" s="32" t="s">
        <v>4</v>
      </c>
      <c r="AC1" s="255" t="s">
        <v>5</v>
      </c>
      <c r="AD1" s="256"/>
      <c r="AE1" s="256"/>
      <c r="AF1" s="256"/>
      <c r="AG1" s="257"/>
      <c r="AH1" s="193" t="s">
        <v>44</v>
      </c>
    </row>
    <row r="2" spans="1:35" s="2" customFormat="1" ht="13.8" thickBot="1" x14ac:dyDescent="0.3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2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2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2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2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25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2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25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2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2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25">
      <c r="A12" s="15" t="s">
        <v>6</v>
      </c>
      <c r="B12" s="16" t="s">
        <v>66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25">
      <c r="A13" s="15" t="s">
        <v>6</v>
      </c>
      <c r="B13" s="16" t="s">
        <v>66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12"/>
      <c r="P13" s="203" t="s">
        <v>129</v>
      </c>
      <c r="Q13" s="53"/>
      <c r="R13" s="46" t="s">
        <v>148</v>
      </c>
      <c r="S13" s="47">
        <v>74</v>
      </c>
      <c r="T13" s="214"/>
      <c r="U13" s="205" t="s">
        <v>137</v>
      </c>
      <c r="V13" s="48"/>
      <c r="W13" s="41" t="s">
        <v>148</v>
      </c>
      <c r="X13" s="42">
        <v>74</v>
      </c>
      <c r="Y13" s="216"/>
      <c r="Z13" s="207" t="s">
        <v>154</v>
      </c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2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 t="s">
        <v>129</v>
      </c>
      <c r="Q14" s="53"/>
      <c r="R14" s="46" t="s">
        <v>148</v>
      </c>
      <c r="S14" s="47">
        <v>110</v>
      </c>
      <c r="T14" s="214"/>
      <c r="U14" s="205" t="s">
        <v>137</v>
      </c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25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2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2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2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25">
      <c r="A19" s="15" t="s">
        <v>6</v>
      </c>
      <c r="B19" s="16" t="s">
        <v>66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2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25">
      <c r="A21" s="15" t="s">
        <v>8</v>
      </c>
      <c r="B21" s="16" t="s">
        <v>65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242" t="s">
        <v>359</v>
      </c>
    </row>
    <row r="22" spans="1:34" s="5" customFormat="1" ht="12.75" customHeight="1" x14ac:dyDescent="0.25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185</v>
      </c>
    </row>
    <row r="23" spans="1:34" s="5" customFormat="1" x14ac:dyDescent="0.25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129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186</v>
      </c>
    </row>
    <row r="24" spans="1:34" s="5" customFormat="1" x14ac:dyDescent="0.2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118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186</v>
      </c>
    </row>
    <row r="25" spans="1:34" s="5" customFormat="1" x14ac:dyDescent="0.2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25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x14ac:dyDescent="0.25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x14ac:dyDescent="0.25">
      <c r="A28" s="15" t="s">
        <v>6</v>
      </c>
      <c r="B28" s="16" t="s">
        <v>65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x14ac:dyDescent="0.25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129</v>
      </c>
      <c r="Q29" s="53"/>
      <c r="R29" s="46" t="s">
        <v>111</v>
      </c>
      <c r="S29" s="47">
        <v>56.66</v>
      </c>
      <c r="T29" s="214" t="s">
        <v>156</v>
      </c>
      <c r="U29" s="205" t="s">
        <v>137</v>
      </c>
      <c r="V29" s="48"/>
      <c r="W29" s="41" t="s">
        <v>111</v>
      </c>
      <c r="X29" s="42">
        <v>56.66</v>
      </c>
      <c r="Y29" s="216" t="s">
        <v>128</v>
      </c>
      <c r="Z29" s="207" t="s">
        <v>154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25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x14ac:dyDescent="0.25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x14ac:dyDescent="0.25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25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25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x14ac:dyDescent="0.25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x14ac:dyDescent="0.25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25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x14ac:dyDescent="0.25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x14ac:dyDescent="0.25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x14ac:dyDescent="0.25">
      <c r="A40" s="15" t="s">
        <v>6</v>
      </c>
      <c r="B40" s="16" t="s">
        <v>65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>
        <v>44750</v>
      </c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x14ac:dyDescent="0.2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187</v>
      </c>
    </row>
    <row r="42" spans="1:34" s="5" customFormat="1" x14ac:dyDescent="0.25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>
        <v>44750</v>
      </c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184</v>
      </c>
    </row>
    <row r="43" spans="1:34" s="5" customFormat="1" x14ac:dyDescent="0.25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190</v>
      </c>
      <c r="N43" s="52">
        <v>110</v>
      </c>
      <c r="O43" s="212"/>
      <c r="P43" s="203"/>
      <c r="Q43" s="53">
        <v>44750</v>
      </c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191</v>
      </c>
      <c r="AF43" s="30">
        <v>44747</v>
      </c>
      <c r="AG43" s="31"/>
      <c r="AH43" s="198" t="s">
        <v>192</v>
      </c>
    </row>
    <row r="44" spans="1:34" s="5" customFormat="1" x14ac:dyDescent="0.25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194</v>
      </c>
      <c r="P44" s="203" t="s">
        <v>118</v>
      </c>
      <c r="Q44" s="53">
        <v>44750</v>
      </c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195</v>
      </c>
      <c r="AF44" s="30">
        <v>44747</v>
      </c>
      <c r="AG44" s="31"/>
      <c r="AH44" s="198" t="s">
        <v>200</v>
      </c>
    </row>
    <row r="45" spans="1:34" s="5" customFormat="1" x14ac:dyDescent="0.25">
      <c r="A45" s="15" t="s">
        <v>6</v>
      </c>
      <c r="B45" s="16" t="s">
        <v>65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>
        <v>44750</v>
      </c>
      <c r="R45" s="46" t="s">
        <v>111</v>
      </c>
      <c r="S45" s="47">
        <v>53.33</v>
      </c>
      <c r="T45" s="214" t="s">
        <v>198</v>
      </c>
      <c r="U45" s="205" t="s">
        <v>119</v>
      </c>
      <c r="V45" s="48"/>
      <c r="W45" s="41" t="s">
        <v>111</v>
      </c>
      <c r="X45" s="42">
        <v>53.33</v>
      </c>
      <c r="Y45" s="216" t="s">
        <v>199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201</v>
      </c>
    </row>
    <row r="46" spans="1:34" s="5" customFormat="1" x14ac:dyDescent="0.25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12" t="s">
        <v>205</v>
      </c>
      <c r="P46" s="203" t="s">
        <v>118</v>
      </c>
      <c r="Q46" s="53">
        <v>44750</v>
      </c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204</v>
      </c>
    </row>
    <row r="47" spans="1:34" s="5" customFormat="1" x14ac:dyDescent="0.25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204</v>
      </c>
    </row>
    <row r="48" spans="1:34" s="5" customFormat="1" x14ac:dyDescent="0.25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204</v>
      </c>
    </row>
    <row r="49" spans="1:34" s="5" customFormat="1" x14ac:dyDescent="0.25">
      <c r="A49" s="15" t="s">
        <v>6</v>
      </c>
      <c r="B49" s="16" t="s">
        <v>65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209</v>
      </c>
      <c r="P49" s="203" t="s">
        <v>129</v>
      </c>
      <c r="Q49" s="53"/>
      <c r="R49" s="46" t="s">
        <v>111</v>
      </c>
      <c r="S49" s="47">
        <v>50</v>
      </c>
      <c r="T49" s="214" t="s">
        <v>210</v>
      </c>
      <c r="U49" s="205" t="s">
        <v>137</v>
      </c>
      <c r="V49" s="48"/>
      <c r="W49" s="41" t="s">
        <v>111</v>
      </c>
      <c r="X49" s="42">
        <v>105</v>
      </c>
      <c r="Y49" s="216" t="s">
        <v>211</v>
      </c>
      <c r="Z49" s="207" t="s">
        <v>212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213</v>
      </c>
    </row>
    <row r="50" spans="1:34" s="5" customFormat="1" x14ac:dyDescent="0.25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216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217</v>
      </c>
      <c r="P50" s="203" t="s">
        <v>118</v>
      </c>
      <c r="Q50" s="53">
        <v>44750</v>
      </c>
      <c r="R50" s="46" t="s">
        <v>111</v>
      </c>
      <c r="S50" s="47">
        <v>50</v>
      </c>
      <c r="T50" s="214" t="s">
        <v>218</v>
      </c>
      <c r="U50" s="205" t="s">
        <v>137</v>
      </c>
      <c r="V50" s="48"/>
      <c r="W50" s="41" t="s">
        <v>111</v>
      </c>
      <c r="X50" s="42">
        <v>40</v>
      </c>
      <c r="Y50" s="216" t="s">
        <v>219</v>
      </c>
      <c r="Z50" s="207" t="s">
        <v>220</v>
      </c>
      <c r="AA50" s="43"/>
      <c r="AB50" s="27"/>
      <c r="AC50" s="28" t="s">
        <v>48</v>
      </c>
      <c r="AD50" s="37">
        <f t="shared" si="10"/>
        <v>79</v>
      </c>
      <c r="AE50" s="29" t="s">
        <v>221</v>
      </c>
      <c r="AF50" s="30">
        <v>44748</v>
      </c>
      <c r="AG50" s="31"/>
      <c r="AH50" s="198" t="s">
        <v>222</v>
      </c>
    </row>
    <row r="51" spans="1:34" s="5" customFormat="1" x14ac:dyDescent="0.25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225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226</v>
      </c>
      <c r="P51" s="203" t="s">
        <v>118</v>
      </c>
      <c r="Q51" s="53">
        <v>44750</v>
      </c>
      <c r="R51" s="46" t="s">
        <v>111</v>
      </c>
      <c r="S51" s="47">
        <v>95</v>
      </c>
      <c r="T51" s="214" t="s">
        <v>227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228</v>
      </c>
    </row>
    <row r="52" spans="1:34" x14ac:dyDescent="0.25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231</v>
      </c>
      <c r="P52" s="203" t="s">
        <v>118</v>
      </c>
      <c r="Q52" s="53">
        <v>44750</v>
      </c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233</v>
      </c>
    </row>
    <row r="53" spans="1:34" s="6" customFormat="1" x14ac:dyDescent="0.25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233</v>
      </c>
    </row>
    <row r="54" spans="1:34" s="6" customFormat="1" x14ac:dyDescent="0.25">
      <c r="A54" s="15" t="s">
        <v>6</v>
      </c>
      <c r="B54" s="16" t="s">
        <v>65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236</v>
      </c>
      <c r="P54" s="203" t="s">
        <v>118</v>
      </c>
      <c r="Q54" s="53">
        <v>44750</v>
      </c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248</v>
      </c>
    </row>
    <row r="55" spans="1:34" s="6" customFormat="1" x14ac:dyDescent="0.25">
      <c r="A55" s="15" t="s">
        <v>6</v>
      </c>
      <c r="B55" s="16" t="s">
        <v>65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246</v>
      </c>
      <c r="AC55" s="28"/>
      <c r="AD55" s="37" t="str">
        <f t="shared" si="10"/>
        <v/>
      </c>
      <c r="AE55" s="29"/>
      <c r="AF55" s="30"/>
      <c r="AG55" s="31"/>
      <c r="AH55" s="242" t="s">
        <v>248</v>
      </c>
    </row>
    <row r="56" spans="1:34" s="5" customFormat="1" x14ac:dyDescent="0.25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240</v>
      </c>
      <c r="P56" s="203" t="s">
        <v>118</v>
      </c>
      <c r="Q56" s="53">
        <v>44750</v>
      </c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245</v>
      </c>
      <c r="AC56" s="28" t="s">
        <v>48</v>
      </c>
      <c r="AD56" s="37">
        <f t="shared" si="10"/>
        <v>79</v>
      </c>
      <c r="AE56" s="29" t="s">
        <v>247</v>
      </c>
      <c r="AF56" s="30">
        <v>44749</v>
      </c>
      <c r="AG56" s="31"/>
      <c r="AH56" s="242" t="s">
        <v>249</v>
      </c>
    </row>
    <row r="57" spans="1:34" s="5" customFormat="1" x14ac:dyDescent="0.25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243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244</v>
      </c>
      <c r="P57" s="203" t="s">
        <v>118</v>
      </c>
      <c r="Q57" s="53">
        <v>44750</v>
      </c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250</v>
      </c>
    </row>
    <row r="58" spans="1:34" s="5" customFormat="1" x14ac:dyDescent="0.25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253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242" t="s">
        <v>274</v>
      </c>
    </row>
    <row r="59" spans="1:34" s="5" customFormat="1" x14ac:dyDescent="0.25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256</v>
      </c>
      <c r="P59" s="203" t="s">
        <v>118</v>
      </c>
      <c r="Q59" s="53">
        <v>44750</v>
      </c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242" t="s">
        <v>275</v>
      </c>
    </row>
    <row r="60" spans="1:34" s="5" customFormat="1" x14ac:dyDescent="0.25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12" t="s">
        <v>258</v>
      </c>
      <c r="P60" s="203" t="s">
        <v>119</v>
      </c>
      <c r="Q60" s="53"/>
      <c r="R60" s="46" t="s">
        <v>111</v>
      </c>
      <c r="S60" s="47">
        <v>80</v>
      </c>
      <c r="T60" s="214" t="s">
        <v>259</v>
      </c>
      <c r="U60" s="205" t="s">
        <v>129</v>
      </c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242" t="s">
        <v>276</v>
      </c>
    </row>
    <row r="61" spans="1:34" s="5" customFormat="1" ht="15" customHeight="1" x14ac:dyDescent="0.25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12" t="s">
        <v>261</v>
      </c>
      <c r="P61" s="203" t="s">
        <v>118</v>
      </c>
      <c r="Q61" s="53">
        <v>44757</v>
      </c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242" t="s">
        <v>277</v>
      </c>
    </row>
    <row r="62" spans="1:34" s="5" customFormat="1" ht="15" customHeight="1" x14ac:dyDescent="0.25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12" t="s">
        <v>263</v>
      </c>
      <c r="P62" s="243" t="s">
        <v>118</v>
      </c>
      <c r="Q62" s="245">
        <v>44757</v>
      </c>
      <c r="R62" s="244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242" t="s">
        <v>278</v>
      </c>
    </row>
    <row r="63" spans="1:34" s="5" customFormat="1" ht="15" customHeight="1" x14ac:dyDescent="0.25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12" t="s">
        <v>266</v>
      </c>
      <c r="P63" s="243" t="s">
        <v>118</v>
      </c>
      <c r="Q63" s="245">
        <v>44757</v>
      </c>
      <c r="R63" s="244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 t="s">
        <v>279</v>
      </c>
    </row>
    <row r="64" spans="1:34" s="5" customFormat="1" ht="12.75" customHeight="1" x14ac:dyDescent="0.25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12" t="s">
        <v>269</v>
      </c>
      <c r="P64" s="243" t="s">
        <v>118</v>
      </c>
      <c r="Q64" s="245">
        <v>44757</v>
      </c>
      <c r="R64" s="244" t="s">
        <v>111</v>
      </c>
      <c r="S64" s="47">
        <v>54</v>
      </c>
      <c r="T64" s="214" t="s">
        <v>270</v>
      </c>
      <c r="U64" s="205" t="s">
        <v>119</v>
      </c>
      <c r="V64" s="48"/>
      <c r="W64" s="41" t="s">
        <v>111</v>
      </c>
      <c r="X64" s="42">
        <v>52</v>
      </c>
      <c r="Y64" s="216" t="s">
        <v>270</v>
      </c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242" t="s">
        <v>280</v>
      </c>
    </row>
    <row r="65" spans="1:34" s="5" customFormat="1" ht="12.75" customHeight="1" x14ac:dyDescent="0.25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12" t="s">
        <v>273</v>
      </c>
      <c r="P65" s="243" t="s">
        <v>118</v>
      </c>
      <c r="Q65" s="245">
        <v>44757</v>
      </c>
      <c r="R65" s="244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286</v>
      </c>
    </row>
    <row r="66" spans="1:34" s="5" customFormat="1" ht="12.75" customHeight="1" x14ac:dyDescent="0.25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12" t="s">
        <v>282</v>
      </c>
      <c r="P66" s="243" t="s">
        <v>118</v>
      </c>
      <c r="Q66" s="245">
        <v>44757</v>
      </c>
      <c r="R66" s="244" t="s">
        <v>111</v>
      </c>
      <c r="S66" s="47">
        <v>110</v>
      </c>
      <c r="T66" s="214" t="s">
        <v>283</v>
      </c>
      <c r="U66" s="205" t="s">
        <v>137</v>
      </c>
      <c r="V66" s="48"/>
      <c r="W66" s="41"/>
      <c r="X66" s="42"/>
      <c r="Y66" s="216"/>
      <c r="Z66" s="207"/>
      <c r="AA66" s="43"/>
      <c r="AB66" s="27"/>
      <c r="AC66" s="28" t="s">
        <v>48</v>
      </c>
      <c r="AD66" s="37">
        <f t="shared" si="10"/>
        <v>154</v>
      </c>
      <c r="AE66" s="29" t="s">
        <v>284</v>
      </c>
      <c r="AF66" s="30">
        <v>44753</v>
      </c>
      <c r="AG66" s="31"/>
      <c r="AH66" s="242" t="s">
        <v>285</v>
      </c>
    </row>
    <row r="67" spans="1:34" s="5" customFormat="1" ht="12.75" customHeight="1" x14ac:dyDescent="0.25">
      <c r="A67" s="15" t="s">
        <v>6</v>
      </c>
      <c r="B67" s="16" t="s">
        <v>66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12" t="s">
        <v>290</v>
      </c>
      <c r="P67" s="243" t="s">
        <v>118</v>
      </c>
      <c r="Q67" s="245">
        <v>44757</v>
      </c>
      <c r="R67" s="244" t="s">
        <v>111</v>
      </c>
      <c r="S67" s="47">
        <v>80</v>
      </c>
      <c r="T67" s="214" t="s">
        <v>291</v>
      </c>
      <c r="U67" s="205" t="s">
        <v>119</v>
      </c>
      <c r="V67" s="48"/>
      <c r="W67" s="41" t="s">
        <v>111</v>
      </c>
      <c r="X67" s="42">
        <v>70</v>
      </c>
      <c r="Y67" s="216" t="s">
        <v>292</v>
      </c>
      <c r="Z67" s="207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42" t="s">
        <v>318</v>
      </c>
    </row>
    <row r="68" spans="1:34" s="5" customFormat="1" ht="15" customHeight="1" x14ac:dyDescent="0.25">
      <c r="A68" s="15" t="s">
        <v>6</v>
      </c>
      <c r="B68" s="16" t="s">
        <v>66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12" t="s">
        <v>293</v>
      </c>
      <c r="P68" s="243" t="s">
        <v>118</v>
      </c>
      <c r="Q68" s="245">
        <v>44757</v>
      </c>
      <c r="R68" s="244" t="s">
        <v>111</v>
      </c>
      <c r="S68" s="47">
        <v>40</v>
      </c>
      <c r="T68" s="214" t="s">
        <v>294</v>
      </c>
      <c r="U68" s="205" t="s">
        <v>119</v>
      </c>
      <c r="V68" s="48"/>
      <c r="W68" s="41" t="s">
        <v>111</v>
      </c>
      <c r="X68" s="42">
        <v>40</v>
      </c>
      <c r="Y68" s="216" t="s">
        <v>295</v>
      </c>
      <c r="Z68" s="207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8" t="s">
        <v>318</v>
      </c>
    </row>
    <row r="69" spans="1:34" s="5" customFormat="1" ht="15" customHeight="1" x14ac:dyDescent="0.25">
      <c r="A69" s="15" t="s">
        <v>6</v>
      </c>
      <c r="B69" s="16" t="s">
        <v>66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12" t="s">
        <v>298</v>
      </c>
      <c r="P69" s="243" t="s">
        <v>118</v>
      </c>
      <c r="Q69" s="245">
        <v>44757</v>
      </c>
      <c r="R69" s="244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 t="s">
        <v>319</v>
      </c>
    </row>
    <row r="70" spans="1:34" s="6" customFormat="1" ht="12.75" customHeight="1" x14ac:dyDescent="0.25">
      <c r="A70" s="15" t="s">
        <v>6</v>
      </c>
      <c r="B70" s="16" t="s">
        <v>66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12" t="s">
        <v>301</v>
      </c>
      <c r="P70" s="203" t="s">
        <v>119</v>
      </c>
      <c r="Q70" s="53"/>
      <c r="R70" s="46" t="s">
        <v>111</v>
      </c>
      <c r="S70" s="47">
        <v>56.5</v>
      </c>
      <c r="T70" s="214" t="s">
        <v>302</v>
      </c>
      <c r="U70" s="205" t="s">
        <v>129</v>
      </c>
      <c r="V70" s="48"/>
      <c r="W70" s="41" t="s">
        <v>111</v>
      </c>
      <c r="X70" s="42">
        <v>56.5</v>
      </c>
      <c r="Y70" s="216" t="s">
        <v>303</v>
      </c>
      <c r="Z70" s="207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 t="s">
        <v>320</v>
      </c>
    </row>
    <row r="71" spans="1:34" s="6" customFormat="1" ht="12.75" customHeight="1" x14ac:dyDescent="0.25">
      <c r="A71" s="15" t="s">
        <v>6</v>
      </c>
      <c r="B71" s="16" t="s">
        <v>66</v>
      </c>
      <c r="C71" s="17" t="s">
        <v>49</v>
      </c>
      <c r="D71" s="18" t="s">
        <v>304</v>
      </c>
      <c r="E71" s="19" t="s">
        <v>305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 t="s">
        <v>348</v>
      </c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12" t="s">
        <v>306</v>
      </c>
      <c r="P71" s="203" t="s">
        <v>119</v>
      </c>
      <c r="Q71" s="53"/>
      <c r="R71" s="46" t="s">
        <v>111</v>
      </c>
      <c r="S71" s="47">
        <v>100</v>
      </c>
      <c r="T71" s="214" t="s">
        <v>307</v>
      </c>
      <c r="U71" s="205" t="s">
        <v>129</v>
      </c>
      <c r="V71" s="48"/>
      <c r="W71" s="41" t="s">
        <v>111</v>
      </c>
      <c r="X71" s="42">
        <v>100</v>
      </c>
      <c r="Y71" s="216" t="s">
        <v>308</v>
      </c>
      <c r="Z71" s="207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42" t="s">
        <v>321</v>
      </c>
    </row>
    <row r="72" spans="1:34" s="6" customFormat="1" x14ac:dyDescent="0.25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 t="s">
        <v>348</v>
      </c>
      <c r="K72" s="35">
        <f t="shared" si="13"/>
        <v>0</v>
      </c>
      <c r="L72" s="36">
        <f t="shared" si="14"/>
        <v>130</v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 t="s">
        <v>321</v>
      </c>
    </row>
    <row r="73" spans="1:34" s="5" customFormat="1" x14ac:dyDescent="0.25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12" t="s">
        <v>312</v>
      </c>
      <c r="P73" s="243" t="s">
        <v>118</v>
      </c>
      <c r="Q73" s="245">
        <v>44757</v>
      </c>
      <c r="R73" s="244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 t="s">
        <v>322</v>
      </c>
    </row>
    <row r="74" spans="1:34" s="5" customFormat="1" x14ac:dyDescent="0.25">
      <c r="A74" s="15" t="s">
        <v>6</v>
      </c>
      <c r="B74" s="16" t="s">
        <v>65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 t="s">
        <v>322</v>
      </c>
    </row>
    <row r="75" spans="1:34" s="5" customFormat="1" x14ac:dyDescent="0.25">
      <c r="A75" s="15" t="s">
        <v>6</v>
      </c>
      <c r="B75" s="16" t="s">
        <v>66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 t="s">
        <v>349</v>
      </c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12" t="s">
        <v>315</v>
      </c>
      <c r="P75" s="203" t="s">
        <v>118</v>
      </c>
      <c r="Q75" s="53">
        <v>44757</v>
      </c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 t="s">
        <v>323</v>
      </c>
    </row>
    <row r="76" spans="1:34" s="6" customFormat="1" x14ac:dyDescent="0.25">
      <c r="A76" s="15" t="s">
        <v>6</v>
      </c>
      <c r="B76" s="16" t="s">
        <v>66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12" t="s">
        <v>329</v>
      </c>
      <c r="P76" s="203" t="s">
        <v>118</v>
      </c>
      <c r="Q76" s="53">
        <v>44757</v>
      </c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42" t="s">
        <v>324</v>
      </c>
    </row>
    <row r="77" spans="1:34" s="6" customFormat="1" x14ac:dyDescent="0.25">
      <c r="A77" s="15" t="s">
        <v>8</v>
      </c>
      <c r="B77" s="16" t="s">
        <v>66</v>
      </c>
      <c r="C77" s="17" t="s">
        <v>49</v>
      </c>
      <c r="D77" s="18" t="s">
        <v>325</v>
      </c>
      <c r="E77" s="19" t="s">
        <v>326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0</v>
      </c>
      <c r="L77" s="36">
        <f t="shared" si="14"/>
        <v>190</v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 t="s">
        <v>48</v>
      </c>
      <c r="AD77" s="37">
        <f t="shared" si="15"/>
        <v>79</v>
      </c>
      <c r="AE77" s="29" t="s">
        <v>327</v>
      </c>
      <c r="AF77" s="30">
        <v>44755</v>
      </c>
      <c r="AG77" s="31"/>
      <c r="AH77" s="242" t="s">
        <v>346</v>
      </c>
    </row>
    <row r="78" spans="1:34" s="6" customFormat="1" x14ac:dyDescent="0.25">
      <c r="A78" s="15" t="s">
        <v>6</v>
      </c>
      <c r="B78" s="16" t="s">
        <v>65</v>
      </c>
      <c r="C78" s="17" t="s">
        <v>49</v>
      </c>
      <c r="D78" s="18" t="s">
        <v>70</v>
      </c>
      <c r="E78" s="19" t="s">
        <v>328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12" t="s">
        <v>330</v>
      </c>
      <c r="P78" s="203" t="s">
        <v>118</v>
      </c>
      <c r="Q78" s="53">
        <v>44763</v>
      </c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42" t="s">
        <v>331</v>
      </c>
    </row>
    <row r="79" spans="1:34" s="6" customFormat="1" x14ac:dyDescent="0.25">
      <c r="A79" s="15" t="s">
        <v>8</v>
      </c>
      <c r="B79" s="16" t="s">
        <v>66</v>
      </c>
      <c r="C79" s="17" t="s">
        <v>49</v>
      </c>
      <c r="D79" s="18" t="s">
        <v>332</v>
      </c>
      <c r="E79" s="19" t="s">
        <v>333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12" t="s">
        <v>334</v>
      </c>
      <c r="P79" s="203" t="s">
        <v>118</v>
      </c>
      <c r="Q79" s="53">
        <v>44757</v>
      </c>
      <c r="R79" s="46" t="s">
        <v>157</v>
      </c>
      <c r="S79" s="47">
        <v>110</v>
      </c>
      <c r="T79" s="214" t="s">
        <v>334</v>
      </c>
      <c r="U79" s="205" t="s">
        <v>335</v>
      </c>
      <c r="V79" s="48"/>
      <c r="W79" s="41"/>
      <c r="X79" s="42"/>
      <c r="Y79" s="216"/>
      <c r="Z79" s="207"/>
      <c r="AA79" s="43"/>
      <c r="AB79" s="27"/>
      <c r="AC79" s="28" t="s">
        <v>48</v>
      </c>
      <c r="AD79" s="37">
        <f t="shared" si="15"/>
        <v>154</v>
      </c>
      <c r="AE79" s="29"/>
      <c r="AF79" s="30"/>
      <c r="AG79" s="31"/>
      <c r="AH79" s="242" t="s">
        <v>336</v>
      </c>
    </row>
    <row r="80" spans="1:34" s="6" customFormat="1" x14ac:dyDescent="0.25">
      <c r="A80" s="15" t="s">
        <v>6</v>
      </c>
      <c r="B80" s="16" t="s">
        <v>66</v>
      </c>
      <c r="C80" s="17" t="s">
        <v>49</v>
      </c>
      <c r="D80" s="18" t="s">
        <v>337</v>
      </c>
      <c r="E80" s="19" t="s">
        <v>338</v>
      </c>
      <c r="F80" s="20">
        <v>38648</v>
      </c>
      <c r="G80" s="33">
        <f t="shared" si="11"/>
        <v>190</v>
      </c>
      <c r="H80" s="13" t="s">
        <v>30</v>
      </c>
      <c r="I80" s="34">
        <f t="shared" si="12"/>
        <v>190</v>
      </c>
      <c r="J80" s="12"/>
      <c r="K80" s="35">
        <f t="shared" si="13"/>
        <v>190</v>
      </c>
      <c r="L80" s="36">
        <f t="shared" si="14"/>
        <v>0</v>
      </c>
      <c r="M80" s="51" t="s">
        <v>111</v>
      </c>
      <c r="N80" s="52">
        <v>190</v>
      </c>
      <c r="O80" s="212" t="s">
        <v>339</v>
      </c>
      <c r="P80" s="203" t="s">
        <v>118</v>
      </c>
      <c r="Q80" s="53">
        <v>44763</v>
      </c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 t="s">
        <v>48</v>
      </c>
      <c r="AD80" s="37">
        <f t="shared" si="15"/>
        <v>154</v>
      </c>
      <c r="AE80" s="29"/>
      <c r="AF80" s="30"/>
      <c r="AG80" s="31"/>
      <c r="AH80" s="242" t="s">
        <v>345</v>
      </c>
    </row>
    <row r="81" spans="1:34" s="5" customFormat="1" ht="12.75" customHeight="1" x14ac:dyDescent="0.25">
      <c r="A81" s="15" t="s">
        <v>8</v>
      </c>
      <c r="B81" s="16" t="s">
        <v>65</v>
      </c>
      <c r="C81" s="17" t="s">
        <v>49</v>
      </c>
      <c r="D81" s="18" t="s">
        <v>340</v>
      </c>
      <c r="E81" s="19" t="s">
        <v>341</v>
      </c>
      <c r="F81" s="20">
        <v>38190</v>
      </c>
      <c r="G81" s="33">
        <f t="shared" si="11"/>
        <v>220</v>
      </c>
      <c r="H81" s="13" t="s">
        <v>30</v>
      </c>
      <c r="I81" s="34">
        <f t="shared" si="12"/>
        <v>220</v>
      </c>
      <c r="J81" s="12" t="s">
        <v>347</v>
      </c>
      <c r="K81" s="35">
        <f t="shared" si="13"/>
        <v>220</v>
      </c>
      <c r="L81" s="36">
        <f t="shared" si="14"/>
        <v>0</v>
      </c>
      <c r="M81" s="51" t="s">
        <v>111</v>
      </c>
      <c r="N81" s="52">
        <v>220</v>
      </c>
      <c r="O81" s="212" t="s">
        <v>342</v>
      </c>
      <c r="P81" s="203" t="s">
        <v>118</v>
      </c>
      <c r="Q81" s="53">
        <v>44763</v>
      </c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 t="s">
        <v>48</v>
      </c>
      <c r="AD81" s="37">
        <f t="shared" si="15"/>
        <v>154</v>
      </c>
      <c r="AE81" s="29" t="s">
        <v>343</v>
      </c>
      <c r="AF81" s="30">
        <v>44758</v>
      </c>
      <c r="AG81" s="31"/>
      <c r="AH81" s="242" t="s">
        <v>344</v>
      </c>
    </row>
    <row r="82" spans="1:34" s="5" customFormat="1" ht="12.75" customHeight="1" x14ac:dyDescent="0.25">
      <c r="A82" s="15" t="s">
        <v>6</v>
      </c>
      <c r="B82" s="16" t="s">
        <v>66</v>
      </c>
      <c r="C82" s="17" t="s">
        <v>49</v>
      </c>
      <c r="D82" s="18" t="s">
        <v>350</v>
      </c>
      <c r="E82" s="19" t="s">
        <v>351</v>
      </c>
      <c r="F82" s="20">
        <v>39528</v>
      </c>
      <c r="G82" s="33">
        <f t="shared" si="11"/>
        <v>170</v>
      </c>
      <c r="H82" s="13" t="s">
        <v>30</v>
      </c>
      <c r="I82" s="34">
        <f t="shared" si="12"/>
        <v>170</v>
      </c>
      <c r="J82" s="12"/>
      <c r="K82" s="35">
        <f t="shared" si="13"/>
        <v>100</v>
      </c>
      <c r="L82" s="36">
        <f t="shared" si="14"/>
        <v>70</v>
      </c>
      <c r="M82" s="51" t="s">
        <v>190</v>
      </c>
      <c r="N82" s="52">
        <v>100</v>
      </c>
      <c r="O82" s="212"/>
      <c r="P82" s="203"/>
      <c r="Q82" s="53">
        <v>44763</v>
      </c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242" t="s">
        <v>354</v>
      </c>
    </row>
    <row r="83" spans="1:34" s="5" customFormat="1" ht="12.75" customHeight="1" x14ac:dyDescent="0.25">
      <c r="A83" s="15" t="s">
        <v>8</v>
      </c>
      <c r="B83" s="16" t="s">
        <v>67</v>
      </c>
      <c r="C83" s="17" t="s">
        <v>49</v>
      </c>
      <c r="D83" s="18" t="s">
        <v>352</v>
      </c>
      <c r="E83" s="19" t="s">
        <v>353</v>
      </c>
      <c r="F83" s="20">
        <v>36241</v>
      </c>
      <c r="G83" s="33">
        <f t="shared" si="11"/>
        <v>220</v>
      </c>
      <c r="H83" s="13" t="s">
        <v>30</v>
      </c>
      <c r="I83" s="34">
        <f t="shared" si="12"/>
        <v>220</v>
      </c>
      <c r="J83" s="12"/>
      <c r="K83" s="35">
        <f t="shared" si="13"/>
        <v>0</v>
      </c>
      <c r="L83" s="36">
        <f t="shared" si="14"/>
        <v>220</v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 t="s">
        <v>48</v>
      </c>
      <c r="AD83" s="37">
        <f t="shared" si="15"/>
        <v>154</v>
      </c>
      <c r="AE83" s="29" t="s">
        <v>358</v>
      </c>
      <c r="AF83" s="30">
        <v>44754</v>
      </c>
      <c r="AG83" s="31"/>
      <c r="AH83" s="242" t="s">
        <v>357</v>
      </c>
    </row>
    <row r="84" spans="1:34" s="6" customFormat="1" x14ac:dyDescent="0.25">
      <c r="A84" s="15" t="s">
        <v>8</v>
      </c>
      <c r="B84" s="16" t="s">
        <v>67</v>
      </c>
      <c r="C84" s="17" t="s">
        <v>49</v>
      </c>
      <c r="D84" s="18" t="s">
        <v>355</v>
      </c>
      <c r="E84" s="19" t="s">
        <v>356</v>
      </c>
      <c r="F84" s="20">
        <v>33408</v>
      </c>
      <c r="G84" s="33">
        <f t="shared" si="11"/>
        <v>220</v>
      </c>
      <c r="H84" s="13" t="s">
        <v>48</v>
      </c>
      <c r="I84" s="34">
        <f t="shared" si="12"/>
        <v>205</v>
      </c>
      <c r="J84" s="12"/>
      <c r="K84" s="35">
        <f t="shared" si="13"/>
        <v>0</v>
      </c>
      <c r="L84" s="36">
        <f t="shared" si="14"/>
        <v>205</v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 t="s">
        <v>48</v>
      </c>
      <c r="AD84" s="37">
        <f t="shared" si="15"/>
        <v>154</v>
      </c>
      <c r="AE84" s="29" t="s">
        <v>358</v>
      </c>
      <c r="AF84" s="30">
        <v>44754</v>
      </c>
      <c r="AG84" s="31"/>
      <c r="AH84" s="200"/>
    </row>
    <row r="85" spans="1:34" s="5" customFormat="1" ht="12.75" customHeight="1" x14ac:dyDescent="0.25">
      <c r="A85" s="15" t="s">
        <v>8</v>
      </c>
      <c r="B85" s="16" t="s">
        <v>67</v>
      </c>
      <c r="C85" s="17" t="s">
        <v>49</v>
      </c>
      <c r="D85" s="18" t="s">
        <v>360</v>
      </c>
      <c r="E85" s="19" t="s">
        <v>361</v>
      </c>
      <c r="F85" s="20">
        <v>39706</v>
      </c>
      <c r="G85" s="33">
        <f t="shared" si="11"/>
        <v>170</v>
      </c>
      <c r="H85" s="13" t="s">
        <v>30</v>
      </c>
      <c r="I85" s="34">
        <f t="shared" si="12"/>
        <v>170</v>
      </c>
      <c r="J85" s="12"/>
      <c r="K85" s="35">
        <f t="shared" si="13"/>
        <v>120</v>
      </c>
      <c r="L85" s="36">
        <f t="shared" si="14"/>
        <v>50</v>
      </c>
      <c r="M85" s="51" t="s">
        <v>111</v>
      </c>
      <c r="N85" s="52">
        <v>60</v>
      </c>
      <c r="O85" s="212" t="s">
        <v>362</v>
      </c>
      <c r="P85" s="203" t="s">
        <v>335</v>
      </c>
      <c r="Q85" s="53"/>
      <c r="R85" s="46" t="s">
        <v>111</v>
      </c>
      <c r="S85" s="47">
        <v>60</v>
      </c>
      <c r="T85" s="214" t="s">
        <v>363</v>
      </c>
      <c r="U85" s="205" t="s">
        <v>364</v>
      </c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25">
      <c r="A86" s="15" t="s">
        <v>6</v>
      </c>
      <c r="B86" s="16" t="s">
        <v>67</v>
      </c>
      <c r="C86" s="17" t="s">
        <v>374</v>
      </c>
      <c r="D86" s="18" t="s">
        <v>365</v>
      </c>
      <c r="E86" s="19" t="s">
        <v>366</v>
      </c>
      <c r="F86" s="20">
        <v>42798</v>
      </c>
      <c r="G86" s="33">
        <f>IF(OR($C86="",$C86="DIR",$C86="ARB"),0,IF($C86="LOI",175,IF($C86="BAB",90,IF($C86="FIT",190,IF($F86&lt;=VALUE("01/01/2005"),220,IF($F86&lt;=VALUE("01/01/2008"),190,IF($F86&lt;=VALUE("01/01/2012"),170,IF($F86&lt;=VALUE("01/01/2014"),160,145))))))))</f>
        <v>90</v>
      </c>
      <c r="H86" s="13" t="s">
        <v>30</v>
      </c>
      <c r="I86" s="34">
        <f t="shared" si="12"/>
        <v>90</v>
      </c>
      <c r="J86" s="12"/>
      <c r="K86" s="35">
        <f t="shared" si="13"/>
        <v>90</v>
      </c>
      <c r="L86" s="36">
        <f t="shared" si="14"/>
        <v>0</v>
      </c>
      <c r="M86" s="51" t="s">
        <v>111</v>
      </c>
      <c r="N86" s="52">
        <v>90</v>
      </c>
      <c r="O86" s="212" t="s">
        <v>367</v>
      </c>
      <c r="P86" s="203" t="s">
        <v>118</v>
      </c>
      <c r="Q86" s="53">
        <v>44763</v>
      </c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x14ac:dyDescent="0.25">
      <c r="A87" s="15" t="s">
        <v>6</v>
      </c>
      <c r="B87" s="16" t="s">
        <v>67</v>
      </c>
      <c r="C87" s="17" t="s">
        <v>49</v>
      </c>
      <c r="D87" s="18" t="s">
        <v>368</v>
      </c>
      <c r="E87" s="19" t="s">
        <v>369</v>
      </c>
      <c r="F87" s="20">
        <v>38692</v>
      </c>
      <c r="G87" s="33">
        <f t="shared" si="11"/>
        <v>190</v>
      </c>
      <c r="H87" s="13" t="s">
        <v>30</v>
      </c>
      <c r="I87" s="34">
        <f t="shared" si="12"/>
        <v>190</v>
      </c>
      <c r="J87" s="12"/>
      <c r="K87" s="35">
        <f t="shared" si="13"/>
        <v>190</v>
      </c>
      <c r="L87" s="36">
        <f t="shared" si="14"/>
        <v>0</v>
      </c>
      <c r="M87" s="51" t="s">
        <v>111</v>
      </c>
      <c r="N87" s="52">
        <v>190</v>
      </c>
      <c r="O87" s="212" t="s">
        <v>370</v>
      </c>
      <c r="P87" s="203" t="s">
        <v>118</v>
      </c>
      <c r="Q87" s="53">
        <v>44763</v>
      </c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x14ac:dyDescent="0.25">
      <c r="A88" s="15" t="s">
        <v>6</v>
      </c>
      <c r="B88" s="16" t="s">
        <v>67</v>
      </c>
      <c r="C88" s="17" t="s">
        <v>49</v>
      </c>
      <c r="D88" s="18" t="s">
        <v>371</v>
      </c>
      <c r="E88" s="19" t="s">
        <v>372</v>
      </c>
      <c r="F88" s="20">
        <v>39993</v>
      </c>
      <c r="G88" s="33">
        <f t="shared" si="11"/>
        <v>170</v>
      </c>
      <c r="H88" s="13" t="s">
        <v>30</v>
      </c>
      <c r="I88" s="34">
        <f t="shared" si="12"/>
        <v>170</v>
      </c>
      <c r="J88" s="12"/>
      <c r="K88" s="35">
        <f t="shared" si="13"/>
        <v>70</v>
      </c>
      <c r="L88" s="36">
        <f t="shared" si="14"/>
        <v>100</v>
      </c>
      <c r="M88" s="51" t="s">
        <v>111</v>
      </c>
      <c r="N88" s="52">
        <v>70</v>
      </c>
      <c r="O88" s="212" t="s">
        <v>373</v>
      </c>
      <c r="P88" s="203" t="s">
        <v>118</v>
      </c>
      <c r="Q88" s="53">
        <v>44763</v>
      </c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x14ac:dyDescent="0.2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x14ac:dyDescent="0.2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2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2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2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2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2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2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2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2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2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2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2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x14ac:dyDescent="0.2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x14ac:dyDescent="0.2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x14ac:dyDescent="0.2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x14ac:dyDescent="0.2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x14ac:dyDescent="0.2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2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2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x14ac:dyDescent="0.2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x14ac:dyDescent="0.2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x14ac:dyDescent="0.2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x14ac:dyDescent="0.2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x14ac:dyDescent="0.2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2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2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2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x14ac:dyDescent="0.2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x14ac:dyDescent="0.2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x14ac:dyDescent="0.2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2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2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x14ac:dyDescent="0.2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x14ac:dyDescent="0.2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x14ac:dyDescent="0.2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x14ac:dyDescent="0.2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x14ac:dyDescent="0.2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x14ac:dyDescent="0.2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2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2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2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2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2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2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2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2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2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x14ac:dyDescent="0.2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2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2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2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2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2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2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2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x14ac:dyDescent="0.2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2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2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2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2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2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2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2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x14ac:dyDescent="0.2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x14ac:dyDescent="0.2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2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2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2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2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2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2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x14ac:dyDescent="0.2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x14ac:dyDescent="0.2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2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2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2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2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x14ac:dyDescent="0.2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x14ac:dyDescent="0.2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x14ac:dyDescent="0.2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x14ac:dyDescent="0.2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x14ac:dyDescent="0.2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x14ac:dyDescent="0.2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x14ac:dyDescent="0.2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x14ac:dyDescent="0.2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x14ac:dyDescent="0.2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2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2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2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2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2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2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2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2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2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2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2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2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2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2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2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2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2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2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2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x14ac:dyDescent="0.2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x14ac:dyDescent="0.2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x14ac:dyDescent="0.2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x14ac:dyDescent="0.2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x14ac:dyDescent="0.2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x14ac:dyDescent="0.2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x14ac:dyDescent="0.2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2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2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2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2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x14ac:dyDescent="0.2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x14ac:dyDescent="0.2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x14ac:dyDescent="0.2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x14ac:dyDescent="0.2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x14ac:dyDescent="0.2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2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2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2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x14ac:dyDescent="0.2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2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2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2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x14ac:dyDescent="0.2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x14ac:dyDescent="0.2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x14ac:dyDescent="0.2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x14ac:dyDescent="0.2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x14ac:dyDescent="0.2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x14ac:dyDescent="0.2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x14ac:dyDescent="0.2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x14ac:dyDescent="0.2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x14ac:dyDescent="0.2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x14ac:dyDescent="0.2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x14ac:dyDescent="0.2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x14ac:dyDescent="0.2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x14ac:dyDescent="0.2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2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x14ac:dyDescent="0.2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x14ac:dyDescent="0.2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x14ac:dyDescent="0.2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x14ac:dyDescent="0.2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2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2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2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2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2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2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2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2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x14ac:dyDescent="0.2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x14ac:dyDescent="0.2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x14ac:dyDescent="0.2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x14ac:dyDescent="0.2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x14ac:dyDescent="0.2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x14ac:dyDescent="0.2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x14ac:dyDescent="0.2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x14ac:dyDescent="0.2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x14ac:dyDescent="0.2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x14ac:dyDescent="0.2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x14ac:dyDescent="0.2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x14ac:dyDescent="0.2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x14ac:dyDescent="0.2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x14ac:dyDescent="0.2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x14ac:dyDescent="0.2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x14ac:dyDescent="0.2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x14ac:dyDescent="0.2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x14ac:dyDescent="0.2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x14ac:dyDescent="0.2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x14ac:dyDescent="0.2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x14ac:dyDescent="0.2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x14ac:dyDescent="0.2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x14ac:dyDescent="0.2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x14ac:dyDescent="0.2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x14ac:dyDescent="0.2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x14ac:dyDescent="0.2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x14ac:dyDescent="0.2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x14ac:dyDescent="0.2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x14ac:dyDescent="0.2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x14ac:dyDescent="0.2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x14ac:dyDescent="0.2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x14ac:dyDescent="0.2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x14ac:dyDescent="0.2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x14ac:dyDescent="0.2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x14ac:dyDescent="0.2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x14ac:dyDescent="0.2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x14ac:dyDescent="0.2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x14ac:dyDescent="0.2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x14ac:dyDescent="0.2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x14ac:dyDescent="0.2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x14ac:dyDescent="0.2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x14ac:dyDescent="0.2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x14ac:dyDescent="0.2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x14ac:dyDescent="0.2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x14ac:dyDescent="0.2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x14ac:dyDescent="0.2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x14ac:dyDescent="0.2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x14ac:dyDescent="0.2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x14ac:dyDescent="0.2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x14ac:dyDescent="0.2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x14ac:dyDescent="0.2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x14ac:dyDescent="0.2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x14ac:dyDescent="0.2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x14ac:dyDescent="0.2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x14ac:dyDescent="0.2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x14ac:dyDescent="0.2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x14ac:dyDescent="0.2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x14ac:dyDescent="0.2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x14ac:dyDescent="0.2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x14ac:dyDescent="0.2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x14ac:dyDescent="0.2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x14ac:dyDescent="0.2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x14ac:dyDescent="0.2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x14ac:dyDescent="0.2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x14ac:dyDescent="0.2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x14ac:dyDescent="0.2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x14ac:dyDescent="0.2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x14ac:dyDescent="0.2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3.8" thickBot="1" x14ac:dyDescent="0.3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3.8" thickBot="1" x14ac:dyDescent="0.3">
      <c r="A313" s="116"/>
      <c r="B313" s="116"/>
      <c r="C313" s="116"/>
      <c r="D313" s="117"/>
      <c r="E313" s="118"/>
      <c r="F313" s="116"/>
      <c r="G313" s="119">
        <f>SUM(G3:G312)</f>
        <v>13160</v>
      </c>
      <c r="H313" s="117"/>
      <c r="I313" s="120">
        <f>SUM(I3:I312)</f>
        <v>12965</v>
      </c>
      <c r="J313" s="121"/>
      <c r="K313" s="122">
        <f>SUM(K3:K312)</f>
        <v>10839.97</v>
      </c>
      <c r="L313" s="123">
        <f>SUM(L3:L312)</f>
        <v>2125.0299999999997</v>
      </c>
      <c r="M313" s="124"/>
      <c r="N313" s="217">
        <f>SUM(N3:N312)</f>
        <v>8672.99</v>
      </c>
      <c r="O313" s="124"/>
      <c r="P313" s="124"/>
      <c r="Q313" s="124"/>
      <c r="R313" s="125"/>
      <c r="S313" s="218">
        <f>SUM(S3:S312)</f>
        <v>1354.49</v>
      </c>
      <c r="T313" s="125"/>
      <c r="U313" s="125"/>
      <c r="V313" s="125"/>
      <c r="W313" s="126"/>
      <c r="X313" s="219">
        <f>SUM(X3:X312)</f>
        <v>812.49</v>
      </c>
      <c r="Y313" s="126"/>
      <c r="Z313" s="126"/>
      <c r="AA313" s="126"/>
      <c r="AB313" s="121"/>
      <c r="AC313" s="121"/>
      <c r="AD313" s="220">
        <f>SUM(AD3:AD312)</f>
        <v>1552</v>
      </c>
      <c r="AE313" s="121"/>
      <c r="AF313" s="121"/>
      <c r="AG313" s="121"/>
      <c r="AH313" s="127"/>
      <c r="AI313" s="127"/>
    </row>
    <row r="314" spans="1:35" ht="13.8" thickBot="1" x14ac:dyDescent="0.3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8" thickBot="1" x14ac:dyDescent="0.3">
      <c r="A315" s="140">
        <f>COUNTIF(B3:B312,"=QUALIFIEE")</f>
        <v>42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3.8" thickBot="1" x14ac:dyDescent="0.3">
      <c r="A316" s="148">
        <f>COUNTIF(B2:B311,"=Validée")</f>
        <v>17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3.8" thickBot="1" x14ac:dyDescent="0.3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3.8" thickBot="1" x14ac:dyDescent="0.3">
      <c r="A318" s="148">
        <f>COUNTIF(B3:B312,"=en cours")</f>
        <v>12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3.8" thickBot="1" x14ac:dyDescent="0.3">
      <c r="A319" s="159">
        <f>COUNTIF(B3:B312,"=ABSENT")</f>
        <v>15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3.8" thickBot="1" x14ac:dyDescent="0.3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3.8" thickBot="1" x14ac:dyDescent="0.3">
      <c r="A321" s="208">
        <f>COUNTIF($C$3:$C$312,"=DIR")</f>
        <v>12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3.8" thickBot="1" x14ac:dyDescent="0.3">
      <c r="A322" s="148">
        <f>COUNTIF($C$3:$C$312,"=JOU")</f>
        <v>72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3.8" thickBot="1" x14ac:dyDescent="0.3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3.8" thickBot="1" x14ac:dyDescent="0.3">
      <c r="A324" s="148">
        <f>COUNTIF($C$3:$C$312,"=BAB")</f>
        <v>1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3.8" thickBot="1" x14ac:dyDescent="0.3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177.60273972602741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3.8" thickBot="1" x14ac:dyDescent="0.3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150.75581395348837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2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2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2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2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2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2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2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2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2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2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2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2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2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2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2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2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2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2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2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2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2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2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2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2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2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1:AI313" xr:uid="{00000000-0001-0000-0000-000000000000}"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0" showButton="0"/>
    <filterColumn colId="31" showButton="0"/>
  </autoFilter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11:K312 K3:K280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64 AH66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32"/>
  <headerFooter alignWithMargins="0"/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2022-07-23T06:30:31Z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