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C:\Users\33783\Desktop\Cotisation FZ\"/>
    </mc:Choice>
  </mc:AlternateContent>
  <xr:revisionPtr revIDLastSave="0" documentId="13_ncr:1_{A9FF511E-9253-48A7-BD31-FA48D37C1707}" xr6:coauthVersionLast="47" xr6:coauthVersionMax="47" xr10:uidLastSave="{00000000-0000-0000-0000-000000000000}"/>
  <bookViews>
    <workbookView xWindow="-120" yWindow="-120" windowWidth="29040" windowHeight="15720" tabRatio="195" xr2:uid="{00000000-000D-0000-FFFF-FFFF00000000}"/>
  </bookViews>
  <sheets>
    <sheet name="COTISATIONS" sheetId="1" r:id="rId1"/>
  </sheets>
  <definedNames>
    <definedName name="_xlnm._FilterDatabase" localSheetId="0" hidden="1">COTISATIONS!$A$1:$AI$313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01" i="1" l="1"/>
  <c r="AD100" i="1"/>
  <c r="K100" i="1"/>
  <c r="G100" i="1"/>
  <c r="I100" i="1" s="1"/>
  <c r="L100" i="1" s="1"/>
  <c r="AD99" i="1"/>
  <c r="K99" i="1"/>
  <c r="G99" i="1"/>
  <c r="I99" i="1" s="1"/>
  <c r="L99" i="1" s="1"/>
  <c r="AD98" i="1"/>
  <c r="K98" i="1"/>
  <c r="G98" i="1"/>
  <c r="I98" i="1" s="1"/>
  <c r="L98" i="1" s="1"/>
  <c r="AD97" i="1"/>
  <c r="K97" i="1"/>
  <c r="G97" i="1"/>
  <c r="I97" i="1" s="1"/>
  <c r="L97" i="1" s="1"/>
  <c r="AD96" i="1"/>
  <c r="K96" i="1"/>
  <c r="G96" i="1"/>
  <c r="I96" i="1" s="1"/>
  <c r="L96" i="1" s="1"/>
  <c r="AD95" i="1"/>
  <c r="K95" i="1"/>
  <c r="G95" i="1"/>
  <c r="I95" i="1" s="1"/>
  <c r="L95" i="1" s="1"/>
  <c r="AD94" i="1"/>
  <c r="K94" i="1"/>
  <c r="G94" i="1"/>
  <c r="I94" i="1" s="1"/>
  <c r="AD93" i="1"/>
  <c r="K93" i="1"/>
  <c r="G93" i="1"/>
  <c r="I93" i="1" s="1"/>
  <c r="AD92" i="1"/>
  <c r="K92" i="1"/>
  <c r="G92" i="1"/>
  <c r="I92" i="1" s="1"/>
  <c r="AD91" i="1"/>
  <c r="K91" i="1"/>
  <c r="G91" i="1"/>
  <c r="I91" i="1" s="1"/>
  <c r="AD90" i="1"/>
  <c r="K90" i="1"/>
  <c r="G90" i="1"/>
  <c r="I90" i="1" s="1"/>
  <c r="AD89" i="1"/>
  <c r="K89" i="1"/>
  <c r="G89" i="1"/>
  <c r="I89" i="1" s="1"/>
  <c r="L89" i="1" s="1"/>
  <c r="AD88" i="1"/>
  <c r="K88" i="1"/>
  <c r="G88" i="1"/>
  <c r="I88" i="1" s="1"/>
  <c r="L88" i="1" s="1"/>
  <c r="AD87" i="1"/>
  <c r="K87" i="1"/>
  <c r="G87" i="1"/>
  <c r="I87" i="1" s="1"/>
  <c r="L87" i="1" s="1"/>
  <c r="AD86" i="1"/>
  <c r="K86" i="1"/>
  <c r="G86" i="1"/>
  <c r="I86" i="1" s="1"/>
  <c r="AD85" i="1"/>
  <c r="K85" i="1"/>
  <c r="G85" i="1"/>
  <c r="I85" i="1" s="1"/>
  <c r="AD84" i="1"/>
  <c r="K84" i="1"/>
  <c r="G84" i="1"/>
  <c r="I84" i="1" s="1"/>
  <c r="I101" i="1"/>
  <c r="AD101" i="1"/>
  <c r="L94" i="1" l="1"/>
  <c r="L84" i="1"/>
  <c r="L85" i="1"/>
  <c r="L93" i="1"/>
  <c r="L91" i="1"/>
  <c r="L92" i="1"/>
  <c r="L90" i="1"/>
  <c r="L101" i="1"/>
  <c r="L86" i="1"/>
  <c r="K83" i="1"/>
  <c r="A326" i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AD83" i="1"/>
  <c r="G102" i="1"/>
  <c r="I102" i="1" s="1"/>
  <c r="K102" i="1"/>
  <c r="AD102" i="1"/>
  <c r="G103" i="1"/>
  <c r="I103" i="1" s="1"/>
  <c r="L103" i="1" s="1"/>
  <c r="K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102" i="1" l="1"/>
  <c r="L82" i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152" i="1"/>
  <c r="L136" i="1"/>
  <c r="L120" i="1"/>
  <c r="L104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<sst xmlns="http://schemas.openxmlformats.org/spreadsheetml/2006/main" count="1086" uniqueCount="429">
  <si>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</si>
  <si>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</si>
  <si>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</si>
  <si>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</si>
  <si>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</si>
  <si>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</si>
  <si>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</si>
  <si>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</si>
  <si>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</si>
  <si>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</si>
  <si>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</si>
  <si>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</si>
  <si>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</si>
  <si>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</si>
  <si>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</si>
  <si>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</si>
  <si>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</si>
  <si>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</si>
  <si>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</si>
  <si>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</si>
  <si>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</si>
  <si>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</si>
  <si>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</si>
  <si>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</si>
  <si>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</si>
  <si>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</si>
  <si>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</si>
  <si>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</si>
  <si>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</si>
  <si>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</si>
  <si>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</si>
  <si>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</si>
  <si>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</si>
  <si>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</si>
  <si>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</si>
  <si>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</si>
  <si>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</si>
  <si>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</si>
  <si>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</si>
  <si>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</si>
  <si>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</si>
  <si>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</si>
  <si>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</si>
  <si>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</si>
  <si>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</si>
  <si>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</si>
  <si>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</si>
  <si>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</si>
  <si>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</si>
  <si>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</si>
  <si>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</si>
  <si>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</si>
  <si>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</si>
  <si>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</si>
  <si>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</si>
  <si>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</si>
  <si>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</si>
  <si>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</si>
  <si>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</si>
  <si>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</si>
  <si>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</si>
  <si>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</si>
  <si>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</si>
  <si>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</si>
  <si>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</si>
  <si>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</si>
  <si>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</si>
  <si>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</si>
  <si>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</si>
  <si>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</si>
  <si>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</si>
  <si>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</si>
  <si>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</si>
  <si>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</si>
  <si>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</si>
  <si>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</si>
  <si>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</si>
  <si>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</si>
  <si>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</si>
  <si>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</si>
  <si>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</si>
  <si>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</si>
  <si>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</si>
  <si>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</si>
  <si>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</si>
  <si>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</si>
  <si>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</si>
  <si>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</si>
  <si>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</si>
  <si>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</si>
  <si>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</si>
  <si>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</si>
  <si>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</si>
  <si>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</si>
  <si>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</si>
  <si>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</si>
  <si>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</si>
  <si>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</si>
  <si>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</si>
  <si>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</si>
  <si>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</si>
  <si>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</si>
  <si>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</si>
  <si>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</si>
  <si>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</si>
  <si>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</si>
  <si>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</si>
  <si>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</si>
  <si>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</si>
  <si>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</si>
  <si>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</si>
  <si>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</si>
  <si>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</si>
  <si>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</si>
  <si>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</si>
  <si>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</si>
  <si>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</si>
  <si>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</si>
  <si>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</si>
  <si>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</si>
  <si>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</si>
  <si>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</si>
  <si>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</si>
  <si>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</si>
  <si>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</si>
  <si>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</si>
  <si>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</si>
  <si>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</si>
  <si>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</si>
  <si>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</si>
  <si>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</si>
  <si>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</si>
  <si>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</si>
  <si>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</si>
  <si>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</si>
  <si>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</si>
  <si>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</si>
  <si>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</si>
  <si>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</si>
  <si>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</si>
  <si>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</si>
  <si>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</si>
  <si>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</si>
  <si>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</si>
  <si>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</si>
  <si>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</si>
  <si>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</si>
  <si>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</si>
  <si>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</si>
  <si>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</si>
  <si>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</si>
  <si>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</si>
  <si>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</si>
  <si>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</si>
  <si>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</si>
  <si>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</si>
  <si>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</si>
  <si>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</si>
  <si>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</si>
  <si>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</si>
  <si>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</si>
  <si>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</si>
  <si>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</si>
  <si>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</si>
  <si>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</si>
  <si>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</si>
  <si>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</si>
  <si>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</si>
  <si>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</si>
  <si>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</si>
  <si>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</si>
  <si>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</si>
  <si>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</si>
  <si>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</si>
  <si>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</si>
  <si>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</si>
  <si>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</si>
  <si>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</si>
  <si>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</si>
  <si>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</si>
  <si>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</si>
  <si>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</si>
  <si>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</si>
  <si>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</si>
  <si>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</si>
  <si>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</si>
  <si>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</si>
  <si>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</si>
  <si>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</si>
  <si>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</si>
  <si>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</si>
  <si>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</si>
  <si>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</si>
  <si>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</si>
  <si>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</si>
  <si>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</si>
  <si>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</si>
  <si>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</si>
  <si>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</si>
  <si>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</si>
  <si>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</si>
  <si>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</si>
  <si>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</si>
  <si>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</si>
  <si>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</si>
  <si>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</si>
  <si>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</si>
  <si>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</si>
  <si>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</si>
  <si>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</si>
  <si>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</si>
  <si>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</si>
  <si>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</si>
  <si>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</si>
  <si>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</si>
  <si>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</si>
  <si>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</si>
  <si>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</si>
  <si>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</si>
  <si>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</si>
  <si>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</si>
  <si>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</si>
  <si>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</si>
  <si>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</si>
  <si>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</si>
  <si>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</si>
  <si>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</si>
  <si>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</si>
  <si>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</si>
  <si>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</si>
  <si>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</si>
  <si>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</si>
  <si>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</si>
  <si>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</si>
  <si>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</si>
  <si>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</si>
  <si>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</si>
  <si>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</si>
  <si>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</si>
  <si>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</si>
  <si>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</si>
  <si>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</si>
  <si>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</si>
  <si>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</si>
  <si>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</si>
  <si>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</si>
  <si>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</si>
  <si>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</si>
  <si>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</si>
  <si>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</si>
  <si>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</si>
  <si>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</si>
  <si>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</si>
  <si>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</si>
  <si>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</si>
  <si>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</si>
  <si>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</si>
  <si>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</si>
  <si>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</si>
  <si>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</si>
  <si>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</si>
  <si>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</si>
  <si>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</si>
  <si>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</si>
  <si>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</si>
  <si>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</si>
  <si>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</si>
  <si>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</si>
  <si>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</si>
  <si>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</si>
  <si>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</si>
  <si>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</si>
  <si>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</si>
  <si>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</si>
  <si>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</si>
  <si>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</si>
  <si>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</si>
  <si>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</si>
  <si>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</si>
  <si>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</si>
  <si>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</si>
  <si>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</si>
  <si>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</si>
  <si>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</si>
  <si>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</si>
  <si>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</si>
  <si>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</si>
  <si>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</si>
  <si>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</si>
  <si>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</si>
  <si>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</si>
  <si>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</si>
  <si>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</si>
  <si>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</si>
  <si>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</si>
  <si>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</si>
  <si>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</si>
  <si>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</si>
  <si>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</si>
  <si>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</si>
  <si>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</si>
  <si>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</si>
  <si>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</si>
  <si>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</si>
  <si>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</si>
  <si>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</si>
  <si>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</si>
  <si>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</si>
  <si>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</si>
  <si>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</si>
  <si>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</si>
  <si>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</si>
  <si>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</si>
  <si>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</si>
  <si>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</si>
  <si>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</si>
  <si>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</si>
  <si>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</si>
  <si>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</si>
  <si>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</si>
  <si>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</si>
  <si>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</si>
  <si>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</si>
  <si>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</si>
  <si>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</si>
  <si>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</si>
  <si>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</si>
  <si>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</si>
  <si>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</si>
  <si>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</si>
  <si>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</si>
  <si>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</si>
  <si>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</si>
  <si>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</si>
  <si>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</si>
  <si>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</si>
  <si>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</si>
  <si>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</si>
  <si>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</si>
  <si>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</si>
  <si>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</si>
  <si>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</si>
  <si>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</si>
  <si>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</si>
  <si>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</si>
  <si>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</si>
  <si>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</si>
  <si>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</si>
  <si>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</si>
  <si>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</si>
  <si>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</si>
  <si>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</si>
  <si>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</si>
  <si>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</si>
  <si>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</si>
  <si>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</si>
  <si>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</si>
  <si>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</si>
  <si>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</si>
  <si>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>0000507</t>
  </si>
  <si>
    <t>0000506</t>
  </si>
  <si>
    <t>MEUNIER</t>
  </si>
  <si>
    <t>0000324</t>
  </si>
  <si>
    <t>9417530</t>
  </si>
  <si>
    <t>petyameunier@gmail.com</t>
  </si>
  <si>
    <t>GUERINEAU-DAVID</t>
  </si>
  <si>
    <t>KAELLE</t>
  </si>
  <si>
    <t>amandine.guerineau@yahoo.fr</t>
  </si>
  <si>
    <t>GAUTHIER</t>
  </si>
  <si>
    <t>JOSHUA</t>
  </si>
  <si>
    <t>katebox59@yahoo.fr</t>
  </si>
  <si>
    <t>ROLLAND</t>
  </si>
  <si>
    <t>BENJAMIN</t>
  </si>
  <si>
    <t>7875685</t>
  </si>
  <si>
    <t>7875684</t>
  </si>
  <si>
    <t>7875686</t>
  </si>
  <si>
    <t>rolland.benjamin2@gmail.com</t>
  </si>
  <si>
    <t>BIGOT</t>
  </si>
  <si>
    <t>jbigot@gmail.com</t>
  </si>
  <si>
    <t>BAH</t>
  </si>
  <si>
    <t>MARIE-LOU</t>
  </si>
  <si>
    <t>3702705</t>
  </si>
  <si>
    <t>3702704</t>
  </si>
  <si>
    <t>lisette.bah@gmail.com</t>
  </si>
  <si>
    <t>THIBAUD</t>
  </si>
  <si>
    <t>1099293</t>
  </si>
  <si>
    <t>1099294</t>
  </si>
  <si>
    <t>1099295</t>
  </si>
  <si>
    <t>thibaud_5hotmail.com</t>
  </si>
  <si>
    <t>COTIN</t>
  </si>
  <si>
    <t>LISA</t>
  </si>
  <si>
    <t>lisa.cotin@yahoo.fr</t>
  </si>
  <si>
    <t>DIARRA</t>
  </si>
  <si>
    <t>HATOUMA</t>
  </si>
  <si>
    <t>hatoumad2arra@gmail.com</t>
  </si>
  <si>
    <t>NAHIL</t>
  </si>
  <si>
    <t>6596636</t>
  </si>
  <si>
    <t>6596638</t>
  </si>
  <si>
    <t>6596637</t>
  </si>
  <si>
    <t>kaddakaramane@gmail.com</t>
  </si>
  <si>
    <t>PITTS</t>
  </si>
  <si>
    <t>EDGAR</t>
  </si>
  <si>
    <t>1411977</t>
  </si>
  <si>
    <t>william.pitts@sfr.fr</t>
  </si>
  <si>
    <t>BOUZADA</t>
  </si>
  <si>
    <t>IHEB</t>
  </si>
  <si>
    <t>iheb.natsu94350@gmail.com</t>
  </si>
  <si>
    <t>FAYE</t>
  </si>
  <si>
    <t>OUSSEYNOU</t>
  </si>
  <si>
    <t>diabou94@gmail.com
gmail.com</t>
  </si>
  <si>
    <t>estelle.guimbert@hotmail.fr</t>
  </si>
  <si>
    <t>toma1098@live.fr</t>
  </si>
  <si>
    <t>mazens.arnaud@gmail.com</t>
  </si>
  <si>
    <t>gregory.besancon@gmail.com</t>
  </si>
  <si>
    <t>ROUVET</t>
  </si>
  <si>
    <t>ARNAUD</t>
  </si>
  <si>
    <t>BESANCON-FANGET</t>
  </si>
  <si>
    <t>LUKAS</t>
  </si>
  <si>
    <t>ABDOU</t>
  </si>
  <si>
    <t>KAINA</t>
  </si>
  <si>
    <t>LAURA</t>
  </si>
  <si>
    <t>810428</t>
  </si>
  <si>
    <t>NIAKATE</t>
  </si>
  <si>
    <t xml:space="preserve">MARIAM </t>
  </si>
  <si>
    <t>mariamnkt@gmail.com</t>
  </si>
  <si>
    <t xml:space="preserve">REMI </t>
  </si>
  <si>
    <t>BELLARD</t>
  </si>
  <si>
    <t xml:space="preserve">delphine.bellard@gmail.com </t>
  </si>
  <si>
    <t xml:space="preserve"> trezekombis@hotmail.fr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</si>
</sst>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85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left"/>
      <protection locked="0"/>
    </xf>
    <xf numFmtId="165" fontId="2" fillId="0" borderId="25" xfId="0" applyNumberFormat="1" applyFont="1" applyBorder="1" applyAlignment="1">
      <alignment horizontal="right"/>
    </xf>
    <xf numFmtId="165" fontId="6" fillId="0" borderId="27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15" fillId="0" borderId="20" xfId="0" applyNumberFormat="1" applyFont="1" applyBorder="1" applyAlignment="1" applyProtection="1">
      <alignment horizontal="right"/>
      <protection locked="0"/>
    </xf>
    <xf numFmtId="49" fontId="15" fillId="0" borderId="20" xfId="0" applyNumberFormat="1" applyFont="1" applyBorder="1" applyAlignment="1" applyProtection="1">
      <alignment horizontal="center"/>
      <protection locked="0"/>
    </xf>
    <xf numFmtId="166" fontId="15" fillId="0" borderId="20" xfId="0" applyNumberFormat="1" applyFont="1" applyBorder="1" applyAlignment="1" applyProtection="1">
      <alignment horizontal="center"/>
      <protection locked="0"/>
    </xf>
    <xf numFmtId="14" fontId="15" fillId="0" borderId="21" xfId="0" applyNumberFormat="1" applyFont="1" applyBorder="1" applyAlignment="1" applyProtection="1">
      <alignment horizontal="center"/>
      <protection locked="0"/>
    </xf>
    <xf numFmtId="165" fontId="13" fillId="0" borderId="20" xfId="0" applyNumberFormat="1" applyFont="1" applyBorder="1" applyAlignment="1" applyProtection="1">
      <alignment horizontal="right"/>
      <protection locked="0"/>
    </xf>
    <xf numFmtId="49" fontId="13" fillId="0" borderId="20" xfId="0" applyNumberFormat="1" applyFont="1" applyBorder="1" applyAlignment="1" applyProtection="1">
      <alignment horizontal="center"/>
      <protection locked="0"/>
    </xf>
    <xf numFmtId="166" fontId="13" fillId="0" borderId="20" xfId="0" applyNumberFormat="1" applyFont="1" applyBorder="1" applyAlignment="1" applyProtection="1">
      <alignment horizontal="center"/>
      <protection locked="0"/>
    </xf>
    <xf numFmtId="14" fontId="13" fillId="0" borderId="21" xfId="0" applyNumberFormat="1" applyFont="1" applyBorder="1" applyAlignment="1" applyProtection="1">
      <alignment horizontal="center"/>
      <protection locked="0"/>
    </xf>
    <xf numFmtId="165" fontId="10" fillId="0" borderId="17" xfId="0" applyNumberFormat="1" applyFont="1" applyBorder="1" applyAlignment="1" applyProtection="1">
      <alignment horizontal="right"/>
      <protection locked="0"/>
    </xf>
    <xf numFmtId="49" fontId="10" fillId="0" borderId="17" xfId="0" applyNumberFormat="1" applyFont="1" applyBorder="1" applyAlignment="1" applyProtection="1">
      <alignment horizontal="center"/>
      <protection locked="0"/>
    </xf>
    <xf numFmtId="166" fontId="10" fillId="0" borderId="17" xfId="0" applyNumberFormat="1" applyFont="1" applyBorder="1" applyAlignment="1" applyProtection="1">
      <alignment horizontal="center"/>
      <protection locked="0"/>
    </xf>
    <xf numFmtId="14" fontId="10" fillId="0" borderId="18" xfId="0" applyNumberFormat="1" applyFont="1" applyBorder="1" applyAlignment="1" applyProtection="1">
      <alignment horizontal="center"/>
      <protection locked="0"/>
    </xf>
    <xf numFmtId="4" fontId="0" fillId="0" borderId="20" xfId="0" applyNumberFormat="1" applyBorder="1" applyAlignment="1">
      <alignment horizontal="right" vertical="center" wrapText="1"/>
    </xf>
    <xf numFmtId="49" fontId="0" fillId="0" borderId="20" xfId="0" applyNumberFormat="1" applyBorder="1" applyAlignment="1" applyProtection="1">
      <alignment horizontal="center"/>
      <protection locked="0"/>
    </xf>
    <xf numFmtId="0" fontId="3" fillId="0" borderId="0" xfId="0" applyFont="1"/>
    <xf numFmtId="0" fontId="3" fillId="0" borderId="61" xfId="0" applyFont="1" applyBorder="1" applyProtection="1">
      <protection locked="0"/>
    </xf>
    <xf numFmtId="0" fontId="18" fillId="0" borderId="61" xfId="1" applyFill="1" applyBorder="1" applyAlignment="1" applyProtection="1">
      <alignment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4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/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75"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9" Type="http://schemas.openxmlformats.org/officeDocument/2006/relationships/hyperlink" Target="mailto:estelle.guimbert@hotmai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hyperlink" Target="mailto:gregory.besancon@gmail.com" TargetMode="External"/><Relationship Id="rId42" Type="http://schemas.openxmlformats.org/officeDocument/2006/relationships/hyperlink" Target="mailto:lisa.cotin@yahoo.fr" TargetMode="External"/><Relationship Id="rId47" Type="http://schemas.openxmlformats.org/officeDocument/2006/relationships/hyperlink" Target="mailto:diabou94@gmail.comgmail.com" TargetMode="External"/><Relationship Id="rId50" Type="http://schemas.openxmlformats.org/officeDocument/2006/relationships/drawing" Target="../drawings/drawing1.xml"/><Relationship Id="rId7" Type="http://schemas.openxmlformats.org/officeDocument/2006/relationships/hyperlink" Target="mailto:yann.delannee@villiers-handball.fr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9" Type="http://schemas.openxmlformats.org/officeDocument/2006/relationships/hyperlink" Target="mailto:zawana1@outlook.com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hyperlink" Target="mailto:mazens.arnaud@gmail.com" TargetMode="External"/><Relationship Id="rId37" Type="http://schemas.openxmlformats.org/officeDocument/2006/relationships/hyperlink" Target="mailto:katebox59@yahoo.fr" TargetMode="External"/><Relationship Id="rId40" Type="http://schemas.openxmlformats.org/officeDocument/2006/relationships/hyperlink" Target="mailto:jbigot@gmail.com" TargetMode="External"/><Relationship Id="rId45" Type="http://schemas.openxmlformats.org/officeDocument/2006/relationships/hyperlink" Target="mailto:william.pitts@sfr.fr" TargetMode="Externa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36" Type="http://schemas.openxmlformats.org/officeDocument/2006/relationships/hyperlink" Target="mailto:amandine.guerineau@yahoo.fr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4" Type="http://schemas.openxmlformats.org/officeDocument/2006/relationships/hyperlink" Target="mailto:kaddakaramane@gmail.com" TargetMode="External"/><Relationship Id="rId52" Type="http://schemas.openxmlformats.org/officeDocument/2006/relationships/comments" Target="../comments1.xm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hyperlink" Target="mailto:petyameunier@gmail.com" TargetMode="External"/><Relationship Id="rId43" Type="http://schemas.openxmlformats.org/officeDocument/2006/relationships/hyperlink" Target="mailto:hatoumad2arra@gmail.com" TargetMode="External"/><Relationship Id="rId48" Type="http://schemas.openxmlformats.org/officeDocument/2006/relationships/hyperlink" Target="mailto:delphine.bellard@gmail.com" TargetMode="External"/><Relationship Id="rId8" Type="http://schemas.openxmlformats.org/officeDocument/2006/relationships/hyperlink" Target="mailto:claire.mazens@villiers-handball.fr" TargetMode="External"/><Relationship Id="rId51" Type="http://schemas.openxmlformats.org/officeDocument/2006/relationships/vmlDrawing" Target="../drawings/vmlDrawing1.vml"/><Relationship Id="rId3" Type="http://schemas.openxmlformats.org/officeDocument/2006/relationships/hyperlink" Target="mailto:cedric.derueda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hyperlink" Target="mailto:toma1098@live.fr" TargetMode="External"/><Relationship Id="rId38" Type="http://schemas.openxmlformats.org/officeDocument/2006/relationships/hyperlink" Target="mailto:rolland.benjamin2@gmail.com" TargetMode="External"/><Relationship Id="rId46" Type="http://schemas.openxmlformats.org/officeDocument/2006/relationships/hyperlink" Target="mailto:iheb.natsu94350@gmail.com" TargetMode="External"/><Relationship Id="rId20" Type="http://schemas.openxmlformats.org/officeDocument/2006/relationships/hyperlink" Target="mailto:brienne.christophe@gmail.com" TargetMode="External"/><Relationship Id="rId41" Type="http://schemas.openxmlformats.org/officeDocument/2006/relationships/hyperlink" Target="mailto:lisette.bah@gmail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Y66" activePane="bottomRight" state="frozen"/>
      <selection activeCell="C1" sqref="C1"/>
      <selection pane="topRight" activeCell="C1" sqref="C1"/>
      <selection pane="bottomLeft" activeCell="C1" sqref="C1"/>
      <selection pane="bottomRight" activeCell="E110" sqref="E110"/>
    </sheetView>
  </sheetViews>
  <sheetFormatPr baseColWidth="10" defaultColWidth="9.140625" defaultRowHeight="12.75" x14ac:dyDescent="0.2"/>
  <cols>
    <col min="1" max="1" width="5.42578125" style="112" customWidth="1"/>
    <col min="2" max="2" width="12.7109375" style="268" customWidth="1"/>
    <col min="3" max="3" width="8.28515625" style="112" customWidth="1"/>
    <col min="4" max="4" width="22.140625" style="113" bestFit="1" customWidth="1"/>
    <col min="5" max="5" width="15.7109375" style="114" customWidth="1"/>
    <col min="6" max="6" width="13.28515625" style="112" customWidth="1"/>
    <col min="7" max="7" width="10.42578125" style="115" customWidth="1"/>
    <col min="8" max="8" width="10.28515625" style="9" customWidth="1"/>
    <col min="9" max="9" width="9.7109375" style="115" customWidth="1"/>
    <col min="10" max="10" width="18.28515625" style="112" customWidth="1"/>
    <col min="11" max="11" width="12.140625" style="112" customWidth="1"/>
    <col min="12" max="12" width="11" style="7" customWidth="1"/>
    <col min="13" max="13" width="12.7109375" style="54" customWidth="1"/>
    <col min="14" max="14" width="9.7109375" style="55" customWidth="1"/>
    <col min="15" max="15" width="11.7109375" style="55" customWidth="1"/>
    <col min="16" max="16" width="12.140625" style="55" bestFit="1" customWidth="1"/>
    <col min="17" max="17" width="10.7109375" style="55" customWidth="1"/>
    <col min="18" max="18" width="12.7109375" style="49" customWidth="1"/>
    <col min="19" max="19" width="9.7109375" style="50" customWidth="1"/>
    <col min="20" max="20" width="11.7109375" style="50" customWidth="1"/>
    <col min="21" max="21" width="12.85546875" style="50" bestFit="1" customWidth="1"/>
    <col min="22" max="22" width="10.7109375" style="50" customWidth="1"/>
    <col min="23" max="23" width="12.7109375" style="44" customWidth="1"/>
    <col min="24" max="24" width="9.7109375" style="45" customWidth="1"/>
    <col min="25" max="25" width="11.7109375" style="45" customWidth="1"/>
    <col min="26" max="26" width="9.7109375" style="45" customWidth="1"/>
    <col min="27" max="27" width="10.7109375" style="45" customWidth="1"/>
    <col min="28" max="28" width="8" style="10" bestFit="1" customWidth="1"/>
    <col min="29" max="29" width="8.42578125" style="8" customWidth="1"/>
    <col min="30" max="30" width="10.140625" style="7" customWidth="1"/>
    <col min="31" max="31" width="11.7109375" style="8" customWidth="1"/>
    <col min="32" max="32" width="10.7109375" style="7" customWidth="1"/>
    <col min="33" max="33" width="15.42578125" style="7" customWidth="1"/>
    <col min="34" max="34" width="35.42578125" style="1" customWidth="1"/>
    <col min="35" max="35" width="10.140625" style="1" customWidth="1"/>
    <col min="36" max="16384" width="9.140625" style="1"/>
  </cols>
  <sheetData>
    <row r="1" spans="1:35" s="2" customFormat="1" x14ac:dyDescent="0.2">
      <c r="A1" s="88" t="s">
        <v>0</v>
      </c>
      <c r="B1" s="266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73" t="s">
        <v>22</v>
      </c>
      <c r="N1" s="274"/>
      <c r="O1" s="274"/>
      <c r="P1" s="274"/>
      <c r="Q1" s="275"/>
      <c r="R1" s="276" t="s">
        <v>23</v>
      </c>
      <c r="S1" s="277"/>
      <c r="T1" s="277"/>
      <c r="U1" s="277"/>
      <c r="V1" s="278"/>
      <c r="W1" s="279" t="s">
        <v>24</v>
      </c>
      <c r="X1" s="280"/>
      <c r="Y1" s="280"/>
      <c r="Z1" s="280"/>
      <c r="AA1" s="281"/>
      <c r="AB1" s="32" t="s">
        <v>4</v>
      </c>
      <c r="AC1" s="282" t="s">
        <v>5</v>
      </c>
      <c r="AD1" s="283"/>
      <c r="AE1" s="283"/>
      <c r="AF1" s="283"/>
      <c r="AG1" s="284"/>
      <c r="AH1" s="191" t="s">
        <v>44</v>
      </c>
    </row>
    <row r="2" spans="1:35" s="2" customFormat="1" ht="13.5" thickBot="1" x14ac:dyDescent="0.25">
      <c r="A2" s="94"/>
      <c r="B2" s="267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2" t="s">
        <v>45</v>
      </c>
    </row>
    <row r="3" spans="1:35" s="3" customFormat="1" ht="15" customHeight="1" x14ac:dyDescent="0.2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08"/>
      <c r="P3" s="200"/>
      <c r="Q3" s="75"/>
      <c r="R3" s="76"/>
      <c r="S3" s="77"/>
      <c r="T3" s="210"/>
      <c r="U3" s="202"/>
      <c r="V3" s="78"/>
      <c r="W3" s="79"/>
      <c r="X3" s="80"/>
      <c r="Y3" s="212"/>
      <c r="Z3" s="204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3" t="s">
        <v>46</v>
      </c>
      <c r="AI3" s="4"/>
    </row>
    <row r="4" spans="1:35" s="3" customFormat="1" ht="15" customHeight="1" x14ac:dyDescent="0.2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09"/>
      <c r="P4" s="201"/>
      <c r="Q4" s="53"/>
      <c r="R4" s="46"/>
      <c r="S4" s="47"/>
      <c r="T4" s="211"/>
      <c r="U4" s="203"/>
      <c r="V4" s="48"/>
      <c r="W4" s="41"/>
      <c r="X4" s="42"/>
      <c r="Y4" s="213"/>
      <c r="Z4" s="205"/>
      <c r="AA4" s="43"/>
      <c r="AB4" s="27"/>
      <c r="AC4" s="28"/>
      <c r="AD4" s="37" t="str">
        <f t="shared" si="1"/>
        <v/>
      </c>
      <c r="AE4" s="29"/>
      <c r="AF4" s="30"/>
      <c r="AG4" s="31"/>
      <c r="AH4" s="194" t="s">
        <v>47</v>
      </c>
      <c r="AI4" s="4"/>
    </row>
    <row r="5" spans="1:35" s="3" customFormat="1" ht="15" customHeight="1" x14ac:dyDescent="0.2">
      <c r="A5" s="15" t="s">
        <v>6</v>
      </c>
      <c r="B5" s="16" t="s">
        <v>7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09"/>
      <c r="P5" s="201"/>
      <c r="Q5" s="53"/>
      <c r="R5" s="46"/>
      <c r="S5" s="47"/>
      <c r="T5" s="211"/>
      <c r="U5" s="203"/>
      <c r="V5" s="48"/>
      <c r="W5" s="41"/>
      <c r="X5" s="42"/>
      <c r="Y5" s="213"/>
      <c r="Z5" s="205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4" t="s">
        <v>85</v>
      </c>
      <c r="AI5" s="4"/>
    </row>
    <row r="6" spans="1:35" s="3" customFormat="1" ht="15" customHeight="1" x14ac:dyDescent="0.2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09"/>
      <c r="P6" s="201"/>
      <c r="Q6" s="53"/>
      <c r="R6" s="46"/>
      <c r="S6" s="47"/>
      <c r="T6" s="211"/>
      <c r="U6" s="203"/>
      <c r="V6" s="48"/>
      <c r="W6" s="41"/>
      <c r="X6" s="42"/>
      <c r="Y6" s="213"/>
      <c r="Z6" s="205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4" t="s">
        <v>86</v>
      </c>
    </row>
    <row r="7" spans="1:35" s="3" customFormat="1" ht="15" customHeight="1" x14ac:dyDescent="0.2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09"/>
      <c r="P7" s="201"/>
      <c r="Q7" s="53"/>
      <c r="R7" s="46"/>
      <c r="S7" s="47"/>
      <c r="T7" s="211"/>
      <c r="U7" s="203"/>
      <c r="V7" s="48"/>
      <c r="W7" s="41"/>
      <c r="X7" s="42"/>
      <c r="Y7" s="213"/>
      <c r="Z7" s="205"/>
      <c r="AA7" s="43"/>
      <c r="AB7" s="27"/>
      <c r="AC7" s="28"/>
      <c r="AD7" s="37" t="str">
        <f t="shared" si="10"/>
        <v/>
      </c>
      <c r="AE7" s="29"/>
      <c r="AF7" s="30"/>
      <c r="AG7" s="31"/>
      <c r="AH7" s="194" t="s">
        <v>87</v>
      </c>
    </row>
    <row r="8" spans="1:35" s="3" customFormat="1" ht="15" customHeight="1" x14ac:dyDescent="0.2">
      <c r="A8" s="15" t="s">
        <v>8</v>
      </c>
      <c r="B8" s="16" t="s">
        <v>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09"/>
      <c r="P8" s="201"/>
      <c r="Q8" s="53"/>
      <c r="R8" s="46"/>
      <c r="S8" s="47"/>
      <c r="T8" s="211"/>
      <c r="U8" s="203"/>
      <c r="V8" s="48"/>
      <c r="W8" s="41"/>
      <c r="X8" s="42"/>
      <c r="Y8" s="213"/>
      <c r="Z8" s="205"/>
      <c r="AA8" s="43"/>
      <c r="AB8" s="27"/>
      <c r="AC8" s="28"/>
      <c r="AD8" s="37" t="str">
        <f t="shared" si="10"/>
        <v/>
      </c>
      <c r="AE8" s="29"/>
      <c r="AF8" s="30"/>
      <c r="AG8" s="31"/>
      <c r="AH8" s="194" t="s">
        <v>88</v>
      </c>
    </row>
    <row r="9" spans="1:35" s="3" customFormat="1" ht="15" customHeight="1" x14ac:dyDescent="0.2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09"/>
      <c r="P9" s="201"/>
      <c r="Q9" s="53"/>
      <c r="R9" s="46"/>
      <c r="S9" s="47"/>
      <c r="T9" s="211"/>
      <c r="U9" s="203"/>
      <c r="V9" s="48"/>
      <c r="W9" s="41"/>
      <c r="X9" s="42"/>
      <c r="Y9" s="213"/>
      <c r="Z9" s="205"/>
      <c r="AA9" s="43"/>
      <c r="AB9" s="27"/>
      <c r="AC9" s="28"/>
      <c r="AD9" s="37" t="str">
        <f t="shared" si="10"/>
        <v/>
      </c>
      <c r="AE9" s="29"/>
      <c r="AF9" s="30"/>
      <c r="AG9" s="31"/>
      <c r="AH9" s="194" t="s">
        <v>89</v>
      </c>
    </row>
    <row r="10" spans="1:35" s="3" customFormat="1" ht="15" customHeight="1" x14ac:dyDescent="0.2">
      <c r="A10" s="15" t="s">
        <v>8</v>
      </c>
      <c r="B10" s="16" t="s">
        <v>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09"/>
      <c r="P10" s="201"/>
      <c r="Q10" s="53"/>
      <c r="R10" s="46"/>
      <c r="S10" s="47"/>
      <c r="T10" s="211"/>
      <c r="U10" s="203"/>
      <c r="V10" s="48"/>
      <c r="W10" s="41"/>
      <c r="X10" s="42"/>
      <c r="Y10" s="213"/>
      <c r="Z10" s="205"/>
      <c r="AA10" s="43"/>
      <c r="AB10" s="27"/>
      <c r="AC10" s="28"/>
      <c r="AD10" s="37" t="str">
        <f t="shared" si="10"/>
        <v/>
      </c>
      <c r="AE10" s="29"/>
      <c r="AF10" s="30"/>
      <c r="AG10" s="31"/>
      <c r="AH10" s="194" t="s">
        <v>90</v>
      </c>
    </row>
    <row r="11" spans="1:35" s="3" customFormat="1" ht="15" customHeight="1" x14ac:dyDescent="0.2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09"/>
      <c r="P11" s="201"/>
      <c r="Q11" s="53"/>
      <c r="R11" s="46"/>
      <c r="S11" s="47"/>
      <c r="T11" s="211"/>
      <c r="U11" s="203"/>
      <c r="V11" s="48"/>
      <c r="W11" s="41"/>
      <c r="X11" s="42"/>
      <c r="Y11" s="213"/>
      <c r="Z11" s="205"/>
      <c r="AA11" s="43"/>
      <c r="AB11" s="27"/>
      <c r="AC11" s="28"/>
      <c r="AD11" s="37" t="str">
        <f t="shared" si="10"/>
        <v/>
      </c>
      <c r="AE11" s="29"/>
      <c r="AF11" s="30"/>
      <c r="AG11" s="31"/>
      <c r="AH11" s="194" t="s">
        <v>91</v>
      </c>
    </row>
    <row r="12" spans="1:35" s="3" customFormat="1" ht="15" customHeight="1" x14ac:dyDescent="0.2">
      <c r="A12" s="15" t="s">
        <v>6</v>
      </c>
      <c r="B12" s="16" t="s">
        <v>7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09"/>
      <c r="P12" s="201"/>
      <c r="Q12" s="53"/>
      <c r="R12" s="46"/>
      <c r="S12" s="47"/>
      <c r="T12" s="211"/>
      <c r="U12" s="203"/>
      <c r="V12" s="48"/>
      <c r="W12" s="41"/>
      <c r="X12" s="42"/>
      <c r="Y12" s="213"/>
      <c r="Z12" s="205"/>
      <c r="AA12" s="43"/>
      <c r="AB12" s="27"/>
      <c r="AC12" s="28"/>
      <c r="AD12" s="37"/>
      <c r="AE12" s="29"/>
      <c r="AF12" s="30"/>
      <c r="AG12" s="31"/>
      <c r="AH12" s="194" t="s">
        <v>93</v>
      </c>
    </row>
    <row r="13" spans="1:35" s="3" customFormat="1" ht="15" customHeight="1" x14ac:dyDescent="0.2">
      <c r="A13" s="15" t="s">
        <v>6</v>
      </c>
      <c r="B13" s="16" t="s">
        <v>7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09"/>
      <c r="P13" s="201" t="s">
        <v>129</v>
      </c>
      <c r="Q13" s="53"/>
      <c r="R13" s="46" t="s">
        <v>148</v>
      </c>
      <c r="S13" s="47">
        <v>74</v>
      </c>
      <c r="T13" s="211"/>
      <c r="U13" s="203" t="s">
        <v>137</v>
      </c>
      <c r="V13" s="48"/>
      <c r="W13" s="41" t="s">
        <v>148</v>
      </c>
      <c r="X13" s="42">
        <v>74</v>
      </c>
      <c r="Y13" s="213"/>
      <c r="Z13" s="205" t="s">
        <v>154</v>
      </c>
      <c r="AA13" s="43"/>
      <c r="AB13" s="27"/>
      <c r="AC13" s="28"/>
      <c r="AD13" s="37"/>
      <c r="AE13" s="29"/>
      <c r="AF13" s="30"/>
      <c r="AG13" s="31"/>
      <c r="AH13" s="194" t="s">
        <v>92</v>
      </c>
    </row>
    <row r="14" spans="1:35" s="3" customFormat="1" ht="15" customHeight="1" x14ac:dyDescent="0.2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09"/>
      <c r="P14" s="201" t="s">
        <v>129</v>
      </c>
      <c r="Q14" s="53"/>
      <c r="R14" s="46" t="s">
        <v>148</v>
      </c>
      <c r="S14" s="47">
        <v>110</v>
      </c>
      <c r="T14" s="211"/>
      <c r="U14" s="203" t="s">
        <v>137</v>
      </c>
      <c r="V14" s="48"/>
      <c r="W14" s="41"/>
      <c r="X14" s="42"/>
      <c r="Y14" s="213"/>
      <c r="Z14" s="205"/>
      <c r="AA14" s="43"/>
      <c r="AB14" s="27"/>
      <c r="AC14" s="28"/>
      <c r="AD14" s="37"/>
      <c r="AE14" s="29"/>
      <c r="AF14" s="30"/>
      <c r="AG14" s="31"/>
      <c r="AH14" s="194" t="s">
        <v>94</v>
      </c>
    </row>
    <row r="15" spans="1:35" s="3" customFormat="1" ht="15" customHeight="1" x14ac:dyDescent="0.2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09"/>
      <c r="P15" s="201"/>
      <c r="Q15" s="53"/>
      <c r="R15" s="46"/>
      <c r="S15" s="47"/>
      <c r="T15" s="211"/>
      <c r="U15" s="203"/>
      <c r="V15" s="48"/>
      <c r="W15" s="41"/>
      <c r="X15" s="42"/>
      <c r="Y15" s="213"/>
      <c r="Z15" s="205"/>
      <c r="AA15" s="43"/>
      <c r="AB15" s="27"/>
      <c r="AC15" s="28"/>
      <c r="AD15" s="37"/>
      <c r="AE15" s="29"/>
      <c r="AF15" s="30"/>
      <c r="AG15" s="31"/>
      <c r="AH15" s="194" t="s">
        <v>95</v>
      </c>
    </row>
    <row r="16" spans="1:35" s="3" customFormat="1" ht="15" customHeight="1" x14ac:dyDescent="0.2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09"/>
      <c r="P16" s="201"/>
      <c r="Q16" s="53"/>
      <c r="R16" s="46"/>
      <c r="S16" s="47"/>
      <c r="T16" s="211"/>
      <c r="U16" s="203"/>
      <c r="V16" s="48"/>
      <c r="W16" s="41"/>
      <c r="X16" s="42"/>
      <c r="Y16" s="213"/>
      <c r="Z16" s="205"/>
      <c r="AA16" s="43"/>
      <c r="AB16" s="27"/>
      <c r="AC16" s="28"/>
      <c r="AD16" s="37"/>
      <c r="AE16" s="29"/>
      <c r="AF16" s="30"/>
      <c r="AG16" s="31"/>
      <c r="AH16" s="194" t="s">
        <v>96</v>
      </c>
    </row>
    <row r="17" spans="1:34" s="3" customFormat="1" ht="15" customHeight="1" x14ac:dyDescent="0.2">
      <c r="A17" s="15" t="s">
        <v>6</v>
      </c>
      <c r="B17" s="16" t="s">
        <v>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09"/>
      <c r="P17" s="201"/>
      <c r="Q17" s="53"/>
      <c r="R17" s="46"/>
      <c r="S17" s="47"/>
      <c r="T17" s="211"/>
      <c r="U17" s="203"/>
      <c r="V17" s="48"/>
      <c r="W17" s="41"/>
      <c r="X17" s="42"/>
      <c r="Y17" s="213"/>
      <c r="Z17" s="205"/>
      <c r="AA17" s="43"/>
      <c r="AB17" s="27"/>
      <c r="AC17" s="28"/>
      <c r="AD17" s="37"/>
      <c r="AE17" s="29"/>
      <c r="AF17" s="30"/>
      <c r="AG17" s="31"/>
      <c r="AH17" s="194" t="s">
        <v>100</v>
      </c>
    </row>
    <row r="18" spans="1:34" s="3" customFormat="1" ht="15" customHeight="1" x14ac:dyDescent="0.2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09"/>
      <c r="P18" s="201"/>
      <c r="Q18" s="53"/>
      <c r="R18" s="46"/>
      <c r="S18" s="47"/>
      <c r="T18" s="211"/>
      <c r="U18" s="203"/>
      <c r="V18" s="48"/>
      <c r="W18" s="41"/>
      <c r="X18" s="42"/>
      <c r="Y18" s="213"/>
      <c r="Z18" s="205"/>
      <c r="AA18" s="43"/>
      <c r="AB18" s="27"/>
      <c r="AC18" s="28"/>
      <c r="AD18" s="37"/>
      <c r="AE18" s="29"/>
      <c r="AF18" s="30"/>
      <c r="AG18" s="31"/>
      <c r="AH18" s="194" t="s">
        <v>97</v>
      </c>
    </row>
    <row r="19" spans="1:34" s="3" customFormat="1" ht="15" customHeight="1" x14ac:dyDescent="0.2">
      <c r="A19" s="15" t="s">
        <v>6</v>
      </c>
      <c r="B19" s="16" t="s">
        <v>7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09"/>
      <c r="P19" s="201"/>
      <c r="Q19" s="53"/>
      <c r="R19" s="46"/>
      <c r="S19" s="47"/>
      <c r="T19" s="211"/>
      <c r="U19" s="203"/>
      <c r="V19" s="48"/>
      <c r="W19" s="41"/>
      <c r="X19" s="42"/>
      <c r="Y19" s="213"/>
      <c r="Z19" s="205"/>
      <c r="AA19" s="43"/>
      <c r="AB19" s="27"/>
      <c r="AC19" s="28"/>
      <c r="AD19" s="37"/>
      <c r="AE19" s="29"/>
      <c r="AF19" s="30"/>
      <c r="AG19" s="31"/>
      <c r="AH19" s="194" t="s">
        <v>98</v>
      </c>
    </row>
    <row r="20" spans="1:34" s="3" customFormat="1" ht="15" customHeight="1" x14ac:dyDescent="0.2">
      <c r="A20" s="15" t="s">
        <v>6</v>
      </c>
      <c r="B20" s="16" t="s">
        <v>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09"/>
      <c r="P20" s="201"/>
      <c r="Q20" s="53"/>
      <c r="R20" s="46"/>
      <c r="S20" s="47"/>
      <c r="T20" s="211"/>
      <c r="U20" s="203"/>
      <c r="V20" s="48"/>
      <c r="W20" s="41"/>
      <c r="X20" s="42"/>
      <c r="Y20" s="213"/>
      <c r="Z20" s="205"/>
      <c r="AA20" s="43"/>
      <c r="AB20" s="27"/>
      <c r="AC20" s="28"/>
      <c r="AD20" s="37"/>
      <c r="AE20" s="29"/>
      <c r="AF20" s="30"/>
      <c r="AG20" s="31"/>
      <c r="AH20" s="194" t="s">
        <v>99</v>
      </c>
    </row>
    <row r="21" spans="1:34" s="3" customFormat="1" ht="15" customHeight="1" x14ac:dyDescent="0.2">
      <c r="A21" s="15" t="s">
        <v>8</v>
      </c>
      <c r="B21" s="16" t="s">
        <v>7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09" t="s">
        <v>158</v>
      </c>
      <c r="P21" s="201" t="s">
        <v>113</v>
      </c>
      <c r="Q21" s="53">
        <v>44746</v>
      </c>
      <c r="R21" s="46"/>
      <c r="S21" s="47"/>
      <c r="T21" s="211"/>
      <c r="U21" s="203"/>
      <c r="V21" s="48"/>
      <c r="W21" s="41"/>
      <c r="X21" s="42"/>
      <c r="Y21" s="213"/>
      <c r="Z21" s="205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39" t="s">
        <v>358</v>
      </c>
    </row>
    <row r="22" spans="1:34" s="5" customFormat="1" ht="12.75" customHeight="1" x14ac:dyDescent="0.2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09" t="s">
        <v>159</v>
      </c>
      <c r="P22" s="201" t="s">
        <v>119</v>
      </c>
      <c r="Q22" s="53"/>
      <c r="R22" s="46"/>
      <c r="S22" s="47"/>
      <c r="T22" s="211"/>
      <c r="U22" s="203"/>
      <c r="V22" s="48"/>
      <c r="W22" s="41"/>
      <c r="X22" s="42"/>
      <c r="Y22" s="213"/>
      <c r="Z22" s="205"/>
      <c r="AA22" s="43"/>
      <c r="AB22" s="27"/>
      <c r="AC22" s="28"/>
      <c r="AD22" s="37" t="str">
        <f t="shared" si="10"/>
        <v/>
      </c>
      <c r="AE22" s="29"/>
      <c r="AF22" s="30"/>
      <c r="AG22" s="31"/>
      <c r="AH22" s="196" t="s">
        <v>185</v>
      </c>
    </row>
    <row r="23" spans="1:34" s="5" customFormat="1" x14ac:dyDescent="0.2">
      <c r="A23" s="15" t="s">
        <v>8</v>
      </c>
      <c r="B23" s="16" t="s">
        <v>7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09" t="s">
        <v>160</v>
      </c>
      <c r="P23" s="201" t="s">
        <v>129</v>
      </c>
      <c r="Q23" s="53"/>
      <c r="R23" s="46"/>
      <c r="S23" s="47"/>
      <c r="T23" s="211"/>
      <c r="U23" s="203"/>
      <c r="V23" s="48"/>
      <c r="W23" s="41"/>
      <c r="X23" s="42"/>
      <c r="Y23" s="213"/>
      <c r="Z23" s="205"/>
      <c r="AA23" s="43"/>
      <c r="AB23" s="27"/>
      <c r="AC23" s="28"/>
      <c r="AD23" s="37" t="str">
        <f t="shared" si="10"/>
        <v/>
      </c>
      <c r="AE23" s="29"/>
      <c r="AF23" s="30"/>
      <c r="AG23" s="31"/>
      <c r="AH23" s="196" t="s">
        <v>186</v>
      </c>
    </row>
    <row r="24" spans="1:34" s="5" customFormat="1" x14ac:dyDescent="0.2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09" t="s">
        <v>161</v>
      </c>
      <c r="P24" s="201" t="s">
        <v>118</v>
      </c>
      <c r="Q24" s="53">
        <v>44746</v>
      </c>
      <c r="R24" s="46"/>
      <c r="S24" s="47"/>
      <c r="T24" s="211"/>
      <c r="U24" s="203"/>
      <c r="V24" s="48"/>
      <c r="W24" s="41"/>
      <c r="X24" s="42"/>
      <c r="Y24" s="213"/>
      <c r="Z24" s="205"/>
      <c r="AA24" s="43"/>
      <c r="AB24" s="27"/>
      <c r="AC24" s="28"/>
      <c r="AD24" s="37" t="str">
        <f t="shared" si="10"/>
        <v/>
      </c>
      <c r="AE24" s="29"/>
      <c r="AF24" s="30"/>
      <c r="AG24" s="31"/>
      <c r="AH24" s="196" t="s">
        <v>186</v>
      </c>
    </row>
    <row r="25" spans="1:34" s="5" customFormat="1" x14ac:dyDescent="0.2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09"/>
      <c r="P25" s="201"/>
      <c r="Q25" s="53">
        <v>44743</v>
      </c>
      <c r="R25" s="46"/>
      <c r="S25" s="47"/>
      <c r="T25" s="211"/>
      <c r="U25" s="203"/>
      <c r="V25" s="48"/>
      <c r="W25" s="41"/>
      <c r="X25" s="42"/>
      <c r="Y25" s="213"/>
      <c r="Z25" s="205"/>
      <c r="AA25" s="43"/>
      <c r="AB25" s="27"/>
      <c r="AC25" s="28"/>
      <c r="AD25" s="37" t="str">
        <f t="shared" si="10"/>
        <v/>
      </c>
      <c r="AE25" s="29"/>
      <c r="AF25" s="30"/>
      <c r="AG25" s="31"/>
      <c r="AH25" s="196" t="s">
        <v>174</v>
      </c>
    </row>
    <row r="26" spans="1:34" s="5" customFormat="1" x14ac:dyDescent="0.2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09"/>
      <c r="P26" s="201"/>
      <c r="Q26" s="53">
        <v>44743</v>
      </c>
      <c r="R26" s="46"/>
      <c r="S26" s="47"/>
      <c r="T26" s="211"/>
      <c r="U26" s="203"/>
      <c r="V26" s="48"/>
      <c r="W26" s="41"/>
      <c r="X26" s="42"/>
      <c r="Y26" s="213"/>
      <c r="Z26" s="205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6" t="s">
        <v>174</v>
      </c>
    </row>
    <row r="27" spans="1:34" s="5" customFormat="1" x14ac:dyDescent="0.2">
      <c r="A27" s="15" t="s">
        <v>6</v>
      </c>
      <c r="B27" s="16" t="s">
        <v>7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09">
        <v>6741045</v>
      </c>
      <c r="P27" s="201" t="s">
        <v>118</v>
      </c>
      <c r="Q27" s="53">
        <v>44746</v>
      </c>
      <c r="R27" s="46"/>
      <c r="S27" s="47"/>
      <c r="T27" s="211"/>
      <c r="U27" s="203"/>
      <c r="V27" s="48"/>
      <c r="W27" s="41"/>
      <c r="X27" s="42"/>
      <c r="Y27" s="213"/>
      <c r="Z27" s="205"/>
      <c r="AA27" s="43"/>
      <c r="AB27" s="27"/>
      <c r="AC27" s="28"/>
      <c r="AD27" s="37" t="str">
        <f t="shared" si="10"/>
        <v/>
      </c>
      <c r="AE27" s="29"/>
      <c r="AF27" s="30"/>
      <c r="AG27" s="31"/>
      <c r="AH27" s="196" t="s">
        <v>170</v>
      </c>
    </row>
    <row r="28" spans="1:34" s="5" customFormat="1" x14ac:dyDescent="0.2">
      <c r="A28" s="15" t="s">
        <v>6</v>
      </c>
      <c r="B28" s="16" t="s">
        <v>7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09">
        <v>6741046</v>
      </c>
      <c r="P28" s="201" t="s">
        <v>119</v>
      </c>
      <c r="Q28" s="53"/>
      <c r="R28" s="46"/>
      <c r="S28" s="47"/>
      <c r="T28" s="211"/>
      <c r="U28" s="203"/>
      <c r="V28" s="48"/>
      <c r="W28" s="41"/>
      <c r="X28" s="42"/>
      <c r="Y28" s="213"/>
      <c r="Z28" s="205"/>
      <c r="AA28" s="43"/>
      <c r="AB28" s="27"/>
      <c r="AC28" s="28"/>
      <c r="AD28" s="37" t="str">
        <f t="shared" si="10"/>
        <v/>
      </c>
      <c r="AE28" s="29"/>
      <c r="AF28" s="30"/>
      <c r="AG28" s="31"/>
      <c r="AH28" s="196" t="s">
        <v>170</v>
      </c>
    </row>
    <row r="29" spans="1:34" s="5" customFormat="1" x14ac:dyDescent="0.2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09" t="s">
        <v>162</v>
      </c>
      <c r="P29" s="201" t="s">
        <v>129</v>
      </c>
      <c r="Q29" s="53"/>
      <c r="R29" s="46" t="s">
        <v>111</v>
      </c>
      <c r="S29" s="47">
        <v>56.66</v>
      </c>
      <c r="T29" s="211" t="s">
        <v>156</v>
      </c>
      <c r="U29" s="203" t="s">
        <v>137</v>
      </c>
      <c r="V29" s="48"/>
      <c r="W29" s="41" t="s">
        <v>111</v>
      </c>
      <c r="X29" s="42">
        <v>56.66</v>
      </c>
      <c r="Y29" s="213" t="s">
        <v>128</v>
      </c>
      <c r="Z29" s="205" t="s">
        <v>154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6" t="s">
        <v>183</v>
      </c>
    </row>
    <row r="30" spans="1:34" s="5" customFormat="1" ht="12.75" customHeight="1" x14ac:dyDescent="0.2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09">
        <v>3778662</v>
      </c>
      <c r="P30" s="201" t="s">
        <v>118</v>
      </c>
      <c r="Q30" s="53">
        <v>44746</v>
      </c>
      <c r="R30" s="46"/>
      <c r="S30" s="47"/>
      <c r="T30" s="211"/>
      <c r="U30" s="203"/>
      <c r="V30" s="48"/>
      <c r="W30" s="41"/>
      <c r="X30" s="42"/>
      <c r="Y30" s="213"/>
      <c r="Z30" s="205"/>
      <c r="AA30" s="43"/>
      <c r="AB30" s="27"/>
      <c r="AC30" s="28"/>
      <c r="AD30" s="37" t="str">
        <f t="shared" si="10"/>
        <v/>
      </c>
      <c r="AE30" s="29"/>
      <c r="AF30" s="30"/>
      <c r="AG30" s="31"/>
      <c r="AH30" s="196" t="s">
        <v>176</v>
      </c>
    </row>
    <row r="31" spans="1:34" s="5" customFormat="1" x14ac:dyDescent="0.2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09">
        <v>9640783</v>
      </c>
      <c r="P31" s="201" t="s">
        <v>118</v>
      </c>
      <c r="Q31" s="53">
        <v>44746</v>
      </c>
      <c r="R31" s="46"/>
      <c r="S31" s="47"/>
      <c r="T31" s="211"/>
      <c r="U31" s="203"/>
      <c r="V31" s="48"/>
      <c r="W31" s="41"/>
      <c r="X31" s="42"/>
      <c r="Y31" s="213"/>
      <c r="Z31" s="205"/>
      <c r="AA31" s="43"/>
      <c r="AB31" s="27"/>
      <c r="AC31" s="28"/>
      <c r="AD31" s="37" t="str">
        <f t="shared" si="10"/>
        <v/>
      </c>
      <c r="AE31" s="29"/>
      <c r="AF31" s="30"/>
      <c r="AG31" s="31"/>
      <c r="AH31" s="196" t="s">
        <v>179</v>
      </c>
    </row>
    <row r="32" spans="1:34" x14ac:dyDescent="0.2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09">
        <v>1455080</v>
      </c>
      <c r="P32" s="201" t="s">
        <v>118</v>
      </c>
      <c r="Q32" s="53">
        <v>44746</v>
      </c>
      <c r="R32" s="46"/>
      <c r="S32" s="47"/>
      <c r="T32" s="211"/>
      <c r="U32" s="203"/>
      <c r="V32" s="48"/>
      <c r="W32" s="41"/>
      <c r="X32" s="42"/>
      <c r="Y32" s="213"/>
      <c r="Z32" s="205"/>
      <c r="AA32" s="43"/>
      <c r="AB32" s="27"/>
      <c r="AC32" s="28"/>
      <c r="AD32" s="37" t="str">
        <f t="shared" si="10"/>
        <v/>
      </c>
      <c r="AE32" s="29"/>
      <c r="AF32" s="30"/>
      <c r="AG32" s="31"/>
      <c r="AH32" s="197" t="s">
        <v>175</v>
      </c>
    </row>
    <row r="33" spans="1:34" s="5" customFormat="1" ht="12.75" customHeight="1" x14ac:dyDescent="0.2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09">
        <v>8000295</v>
      </c>
      <c r="P33" s="201" t="s">
        <v>118</v>
      </c>
      <c r="Q33" s="53">
        <v>44746</v>
      </c>
      <c r="R33" s="46" t="s">
        <v>111</v>
      </c>
      <c r="S33" s="47">
        <v>115</v>
      </c>
      <c r="T33" s="211">
        <v>8000296</v>
      </c>
      <c r="U33" s="203" t="s">
        <v>129</v>
      </c>
      <c r="V33" s="48"/>
      <c r="W33" s="41" t="s">
        <v>111</v>
      </c>
      <c r="X33" s="42">
        <v>115</v>
      </c>
      <c r="Y33" s="213">
        <v>8000296</v>
      </c>
      <c r="Z33" s="205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6" t="s">
        <v>177</v>
      </c>
    </row>
    <row r="34" spans="1:34" s="5" customFormat="1" ht="12.75" customHeight="1" x14ac:dyDescent="0.2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09"/>
      <c r="P34" s="201"/>
      <c r="Q34" s="53"/>
      <c r="R34" s="46"/>
      <c r="S34" s="47"/>
      <c r="T34" s="211"/>
      <c r="U34" s="203"/>
      <c r="V34" s="48"/>
      <c r="W34" s="41"/>
      <c r="X34" s="42"/>
      <c r="Y34" s="213"/>
      <c r="Z34" s="205"/>
      <c r="AA34" s="43"/>
      <c r="AB34" s="27"/>
      <c r="AC34" s="28"/>
      <c r="AD34" s="37" t="str">
        <f t="shared" si="10"/>
        <v/>
      </c>
      <c r="AE34" s="29"/>
      <c r="AF34" s="30"/>
      <c r="AG34" s="31"/>
      <c r="AH34" s="196" t="s">
        <v>177</v>
      </c>
    </row>
    <row r="35" spans="1:34" s="5" customFormat="1" x14ac:dyDescent="0.2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09">
        <v>3608425</v>
      </c>
      <c r="P35" s="201" t="s">
        <v>118</v>
      </c>
      <c r="Q35" s="53">
        <v>44746</v>
      </c>
      <c r="R35" s="46"/>
      <c r="S35" s="47"/>
      <c r="T35" s="211"/>
      <c r="U35" s="203"/>
      <c r="V35" s="48"/>
      <c r="W35" s="41"/>
      <c r="X35" s="42"/>
      <c r="Y35" s="213"/>
      <c r="Z35" s="205"/>
      <c r="AA35" s="43"/>
      <c r="AB35" s="27"/>
      <c r="AC35" s="28"/>
      <c r="AD35" s="37" t="str">
        <f t="shared" si="10"/>
        <v/>
      </c>
      <c r="AE35" s="29"/>
      <c r="AF35" s="30"/>
      <c r="AG35" s="31"/>
      <c r="AH35" s="196" t="s">
        <v>178</v>
      </c>
    </row>
    <row r="36" spans="1:34" s="5" customFormat="1" x14ac:dyDescent="0.2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09" t="s">
        <v>163</v>
      </c>
      <c r="P36" s="201" t="s">
        <v>118</v>
      </c>
      <c r="Q36" s="53">
        <v>44746</v>
      </c>
      <c r="R36" s="46"/>
      <c r="S36" s="47"/>
      <c r="T36" s="211"/>
      <c r="U36" s="203"/>
      <c r="V36" s="48"/>
      <c r="W36" s="41"/>
      <c r="X36" s="42"/>
      <c r="Y36" s="213"/>
      <c r="Z36" s="205"/>
      <c r="AA36" s="43"/>
      <c r="AB36" s="27"/>
      <c r="AC36" s="28"/>
      <c r="AD36" s="37" t="str">
        <f t="shared" si="10"/>
        <v/>
      </c>
      <c r="AE36" s="29"/>
      <c r="AF36" s="30"/>
      <c r="AG36" s="31"/>
      <c r="AH36" s="196" t="s">
        <v>172</v>
      </c>
    </row>
    <row r="37" spans="1:34" s="5" customFormat="1" ht="12.75" customHeight="1" x14ac:dyDescent="0.2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09">
        <v>1414949</v>
      </c>
      <c r="P37" s="201" t="s">
        <v>118</v>
      </c>
      <c r="Q37" s="53">
        <v>44746</v>
      </c>
      <c r="R37" s="46"/>
      <c r="S37" s="47"/>
      <c r="T37" s="211"/>
      <c r="U37" s="203"/>
      <c r="V37" s="48"/>
      <c r="W37" s="41"/>
      <c r="X37" s="42"/>
      <c r="Y37" s="213"/>
      <c r="Z37" s="205"/>
      <c r="AA37" s="43"/>
      <c r="AB37" s="27"/>
      <c r="AC37" s="28"/>
      <c r="AD37" s="37" t="str">
        <f t="shared" si="10"/>
        <v/>
      </c>
      <c r="AE37" s="29"/>
      <c r="AF37" s="30"/>
      <c r="AG37" s="31"/>
      <c r="AH37" s="196" t="s">
        <v>181</v>
      </c>
    </row>
    <row r="38" spans="1:34" s="5" customFormat="1" x14ac:dyDescent="0.2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09" t="s">
        <v>164</v>
      </c>
      <c r="P38" s="201" t="s">
        <v>118</v>
      </c>
      <c r="Q38" s="53">
        <v>44746</v>
      </c>
      <c r="R38" s="46"/>
      <c r="S38" s="47"/>
      <c r="T38" s="211"/>
      <c r="U38" s="203"/>
      <c r="V38" s="48"/>
      <c r="W38" s="41"/>
      <c r="X38" s="42"/>
      <c r="Y38" s="213"/>
      <c r="Z38" s="205"/>
      <c r="AA38" s="43"/>
      <c r="AB38" s="27"/>
      <c r="AC38" s="28"/>
      <c r="AD38" s="37" t="str">
        <f t="shared" si="10"/>
        <v/>
      </c>
      <c r="AE38" s="29"/>
      <c r="AF38" s="30"/>
      <c r="AG38" s="31"/>
      <c r="AH38" s="196" t="s">
        <v>180</v>
      </c>
    </row>
    <row r="39" spans="1:34" s="5" customFormat="1" x14ac:dyDescent="0.2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09" t="s">
        <v>165</v>
      </c>
      <c r="P39" s="201" t="s">
        <v>118</v>
      </c>
      <c r="Q39" s="53">
        <v>44746</v>
      </c>
      <c r="R39" s="46"/>
      <c r="S39" s="47"/>
      <c r="T39" s="211"/>
      <c r="U39" s="203"/>
      <c r="V39" s="48"/>
      <c r="W39" s="41"/>
      <c r="X39" s="42"/>
      <c r="Y39" s="213"/>
      <c r="Z39" s="205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6" t="s">
        <v>182</v>
      </c>
    </row>
    <row r="40" spans="1:34" s="5" customFormat="1" x14ac:dyDescent="0.2">
      <c r="A40" s="15" t="s">
        <v>6</v>
      </c>
      <c r="B40" s="16" t="s">
        <v>7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09">
        <v>2847042</v>
      </c>
      <c r="P40" s="201" t="s">
        <v>118</v>
      </c>
      <c r="Q40" s="53">
        <v>44750</v>
      </c>
      <c r="R40" s="46"/>
      <c r="S40" s="47"/>
      <c r="T40" s="211"/>
      <c r="U40" s="203"/>
      <c r="V40" s="48"/>
      <c r="W40" s="41"/>
      <c r="X40" s="42"/>
      <c r="Y40" s="213"/>
      <c r="Z40" s="205"/>
      <c r="AA40" s="43"/>
      <c r="AB40" s="27"/>
      <c r="AC40" s="28"/>
      <c r="AD40" s="37" t="str">
        <f t="shared" si="10"/>
        <v/>
      </c>
      <c r="AE40" s="29"/>
      <c r="AF40" s="30"/>
      <c r="AG40" s="31"/>
      <c r="AH40" s="196" t="s">
        <v>173</v>
      </c>
    </row>
    <row r="41" spans="1:34" s="5" customFormat="1" x14ac:dyDescent="0.2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09">
        <v>5032788</v>
      </c>
      <c r="P41" s="201" t="s">
        <v>137</v>
      </c>
      <c r="Q41" s="53"/>
      <c r="R41" s="46" t="s">
        <v>111</v>
      </c>
      <c r="S41" s="47">
        <v>60</v>
      </c>
      <c r="T41" s="211">
        <v>5032789</v>
      </c>
      <c r="U41" s="203" t="s">
        <v>154</v>
      </c>
      <c r="V41" s="48"/>
      <c r="W41" s="41" t="s">
        <v>111</v>
      </c>
      <c r="X41" s="42">
        <v>50</v>
      </c>
      <c r="Y41" s="213">
        <v>5032790</v>
      </c>
      <c r="Z41" s="205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6" t="s">
        <v>187</v>
      </c>
    </row>
    <row r="42" spans="1:34" s="5" customFormat="1" x14ac:dyDescent="0.2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09" t="s">
        <v>168</v>
      </c>
      <c r="P42" s="201" t="s">
        <v>118</v>
      </c>
      <c r="Q42" s="53">
        <v>44750</v>
      </c>
      <c r="R42" s="46"/>
      <c r="S42" s="47"/>
      <c r="T42" s="211"/>
      <c r="U42" s="203"/>
      <c r="V42" s="48"/>
      <c r="W42" s="41"/>
      <c r="X42" s="42"/>
      <c r="Y42" s="213"/>
      <c r="Z42" s="205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6" t="s">
        <v>184</v>
      </c>
    </row>
    <row r="43" spans="1:34" s="5" customFormat="1" x14ac:dyDescent="0.2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190</v>
      </c>
      <c r="N43" s="52">
        <v>110</v>
      </c>
      <c r="O43" s="209"/>
      <c r="P43" s="201"/>
      <c r="Q43" s="53">
        <v>44750</v>
      </c>
      <c r="R43" s="46"/>
      <c r="S43" s="47"/>
      <c r="T43" s="211"/>
      <c r="U43" s="203"/>
      <c r="V43" s="48"/>
      <c r="W43" s="41"/>
      <c r="X43" s="42"/>
      <c r="Y43" s="213"/>
      <c r="Z43" s="205"/>
      <c r="AA43" s="43"/>
      <c r="AB43" s="27"/>
      <c r="AC43" s="28" t="s">
        <v>48</v>
      </c>
      <c r="AD43" s="37">
        <f t="shared" si="10"/>
        <v>154</v>
      </c>
      <c r="AE43" s="29" t="s">
        <v>191</v>
      </c>
      <c r="AF43" s="30">
        <v>44747</v>
      </c>
      <c r="AG43" s="31"/>
      <c r="AH43" s="196" t="s">
        <v>192</v>
      </c>
    </row>
    <row r="44" spans="1:34" s="5" customFormat="1" x14ac:dyDescent="0.2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09" t="s">
        <v>194</v>
      </c>
      <c r="P44" s="201" t="s">
        <v>118</v>
      </c>
      <c r="Q44" s="53">
        <v>44750</v>
      </c>
      <c r="R44" s="46"/>
      <c r="S44" s="47"/>
      <c r="T44" s="211"/>
      <c r="U44" s="203"/>
      <c r="V44" s="48"/>
      <c r="W44" s="41"/>
      <c r="X44" s="42"/>
      <c r="Y44" s="213"/>
      <c r="Z44" s="205"/>
      <c r="AA44" s="43"/>
      <c r="AB44" s="27"/>
      <c r="AC44" s="28" t="s">
        <v>48</v>
      </c>
      <c r="AD44" s="37">
        <f t="shared" si="10"/>
        <v>79</v>
      </c>
      <c r="AE44" s="29" t="s">
        <v>195</v>
      </c>
      <c r="AF44" s="30">
        <v>44747</v>
      </c>
      <c r="AG44" s="31"/>
      <c r="AH44" s="196" t="s">
        <v>200</v>
      </c>
    </row>
    <row r="45" spans="1:34" s="5" customFormat="1" x14ac:dyDescent="0.2">
      <c r="A45" s="15" t="s">
        <v>6</v>
      </c>
      <c r="B45" s="16" t="s">
        <v>7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09">
        <v>2435910</v>
      </c>
      <c r="P45" s="201" t="s">
        <v>118</v>
      </c>
      <c r="Q45" s="53">
        <v>44750</v>
      </c>
      <c r="R45" s="46" t="s">
        <v>111</v>
      </c>
      <c r="S45" s="47">
        <v>53.33</v>
      </c>
      <c r="T45" s="211" t="s">
        <v>198</v>
      </c>
      <c r="U45" s="203" t="s">
        <v>119</v>
      </c>
      <c r="V45" s="48"/>
      <c r="W45" s="41" t="s">
        <v>111</v>
      </c>
      <c r="X45" s="42">
        <v>53.33</v>
      </c>
      <c r="Y45" s="213" t="s">
        <v>199</v>
      </c>
      <c r="Z45" s="205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6" t="s">
        <v>201</v>
      </c>
    </row>
    <row r="46" spans="1:34" s="5" customFormat="1" x14ac:dyDescent="0.2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09" t="s">
        <v>205</v>
      </c>
      <c r="P46" s="201" t="s">
        <v>118</v>
      </c>
      <c r="Q46" s="53">
        <v>44750</v>
      </c>
      <c r="R46" s="46"/>
      <c r="S46" s="47"/>
      <c r="T46" s="211"/>
      <c r="U46" s="203"/>
      <c r="V46" s="48"/>
      <c r="W46" s="41"/>
      <c r="X46" s="42"/>
      <c r="Y46" s="213"/>
      <c r="Z46" s="205"/>
      <c r="AA46" s="43"/>
      <c r="AB46" s="27"/>
      <c r="AC46" s="28"/>
      <c r="AD46" s="37" t="str">
        <f t="shared" si="10"/>
        <v/>
      </c>
      <c r="AE46" s="29"/>
      <c r="AF46" s="30"/>
      <c r="AG46" s="31"/>
      <c r="AH46" s="196" t="s">
        <v>204</v>
      </c>
    </row>
    <row r="47" spans="1:34" s="5" customFormat="1" x14ac:dyDescent="0.2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09"/>
      <c r="P47" s="201"/>
      <c r="Q47" s="53"/>
      <c r="R47" s="46"/>
      <c r="S47" s="47"/>
      <c r="T47" s="211"/>
      <c r="U47" s="203"/>
      <c r="V47" s="48"/>
      <c r="W47" s="41"/>
      <c r="X47" s="42"/>
      <c r="Y47" s="213"/>
      <c r="Z47" s="205"/>
      <c r="AA47" s="43"/>
      <c r="AB47" s="27"/>
      <c r="AC47" s="28"/>
      <c r="AD47" s="37" t="str">
        <f t="shared" si="10"/>
        <v/>
      </c>
      <c r="AE47" s="29"/>
      <c r="AF47" s="30"/>
      <c r="AG47" s="31"/>
      <c r="AH47" s="196" t="s">
        <v>204</v>
      </c>
    </row>
    <row r="48" spans="1:34" s="5" customFormat="1" x14ac:dyDescent="0.2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09"/>
      <c r="P48" s="201"/>
      <c r="Q48" s="53"/>
      <c r="R48" s="46"/>
      <c r="S48" s="47"/>
      <c r="T48" s="211"/>
      <c r="U48" s="203"/>
      <c r="V48" s="48"/>
      <c r="W48" s="41"/>
      <c r="X48" s="42"/>
      <c r="Y48" s="213"/>
      <c r="Z48" s="205"/>
      <c r="AA48" s="43"/>
      <c r="AB48" s="27"/>
      <c r="AC48" s="28"/>
      <c r="AD48" s="37" t="str">
        <f t="shared" si="10"/>
        <v/>
      </c>
      <c r="AE48" s="29"/>
      <c r="AF48" s="30"/>
      <c r="AG48" s="31"/>
      <c r="AH48" s="196" t="s">
        <v>204</v>
      </c>
    </row>
    <row r="49" spans="1:34" s="5" customFormat="1" x14ac:dyDescent="0.2">
      <c r="A49" s="15" t="s">
        <v>6</v>
      </c>
      <c r="B49" s="16" t="s">
        <v>7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09" t="s">
        <v>209</v>
      </c>
      <c r="P49" s="201" t="s">
        <v>129</v>
      </c>
      <c r="Q49" s="53"/>
      <c r="R49" s="46" t="s">
        <v>111</v>
      </c>
      <c r="S49" s="47">
        <v>50</v>
      </c>
      <c r="T49" s="211" t="s">
        <v>210</v>
      </c>
      <c r="U49" s="203" t="s">
        <v>137</v>
      </c>
      <c r="V49" s="48"/>
      <c r="W49" s="41" t="s">
        <v>111</v>
      </c>
      <c r="X49" s="42">
        <v>105</v>
      </c>
      <c r="Y49" s="213" t="s">
        <v>211</v>
      </c>
      <c r="Z49" s="205" t="s">
        <v>212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6" t="s">
        <v>213</v>
      </c>
    </row>
    <row r="50" spans="1:34" s="5" customFormat="1" x14ac:dyDescent="0.2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216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09" t="s">
        <v>217</v>
      </c>
      <c r="P50" s="201" t="s">
        <v>118</v>
      </c>
      <c r="Q50" s="53">
        <v>44750</v>
      </c>
      <c r="R50" s="46" t="s">
        <v>111</v>
      </c>
      <c r="S50" s="47">
        <v>50</v>
      </c>
      <c r="T50" s="211" t="s">
        <v>218</v>
      </c>
      <c r="U50" s="203" t="s">
        <v>137</v>
      </c>
      <c r="V50" s="48"/>
      <c r="W50" s="41" t="s">
        <v>111</v>
      </c>
      <c r="X50" s="42">
        <v>40</v>
      </c>
      <c r="Y50" s="213" t="s">
        <v>219</v>
      </c>
      <c r="Z50" s="205" t="s">
        <v>220</v>
      </c>
      <c r="AA50" s="43"/>
      <c r="AB50" s="27"/>
      <c r="AC50" s="28" t="s">
        <v>48</v>
      </c>
      <c r="AD50" s="37">
        <f t="shared" si="10"/>
        <v>79</v>
      </c>
      <c r="AE50" s="29" t="s">
        <v>221</v>
      </c>
      <c r="AF50" s="30">
        <v>44748</v>
      </c>
      <c r="AG50" s="31"/>
      <c r="AH50" s="196" t="s">
        <v>222</v>
      </c>
    </row>
    <row r="51" spans="1:34" s="5" customFormat="1" x14ac:dyDescent="0.2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225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09" t="s">
        <v>226</v>
      </c>
      <c r="P51" s="201" t="s">
        <v>118</v>
      </c>
      <c r="Q51" s="53">
        <v>44750</v>
      </c>
      <c r="R51" s="46" t="s">
        <v>111</v>
      </c>
      <c r="S51" s="47">
        <v>95</v>
      </c>
      <c r="T51" s="211" t="s">
        <v>227</v>
      </c>
      <c r="U51" s="203" t="s">
        <v>119</v>
      </c>
      <c r="V51" s="48"/>
      <c r="W51" s="41"/>
      <c r="X51" s="42"/>
      <c r="Y51" s="213"/>
      <c r="Z51" s="205"/>
      <c r="AA51" s="43"/>
      <c r="AB51" s="27"/>
      <c r="AC51" s="28"/>
      <c r="AD51" s="37" t="str">
        <f t="shared" si="10"/>
        <v/>
      </c>
      <c r="AE51" s="29"/>
      <c r="AF51" s="30"/>
      <c r="AG51" s="31"/>
      <c r="AH51" s="196" t="s">
        <v>228</v>
      </c>
    </row>
    <row r="52" spans="1:34" x14ac:dyDescent="0.2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09" t="s">
        <v>231</v>
      </c>
      <c r="P52" s="201" t="s">
        <v>118</v>
      </c>
      <c r="Q52" s="53">
        <v>44750</v>
      </c>
      <c r="R52" s="46"/>
      <c r="S52" s="47"/>
      <c r="T52" s="211"/>
      <c r="U52" s="203"/>
      <c r="V52" s="48"/>
      <c r="W52" s="41"/>
      <c r="X52" s="42"/>
      <c r="Y52" s="213"/>
      <c r="Z52" s="205"/>
      <c r="AA52" s="43"/>
      <c r="AB52" s="27"/>
      <c r="AC52" s="28"/>
      <c r="AD52" s="37" t="str">
        <f t="shared" si="10"/>
        <v/>
      </c>
      <c r="AE52" s="29"/>
      <c r="AF52" s="30"/>
      <c r="AG52" s="31"/>
      <c r="AH52" s="197" t="s">
        <v>233</v>
      </c>
    </row>
    <row r="53" spans="1:34" s="6" customFormat="1" x14ac:dyDescent="0.2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09"/>
      <c r="P53" s="201"/>
      <c r="Q53" s="53"/>
      <c r="R53" s="46"/>
      <c r="S53" s="47"/>
      <c r="T53" s="211"/>
      <c r="U53" s="203"/>
      <c r="V53" s="48"/>
      <c r="W53" s="41"/>
      <c r="X53" s="42"/>
      <c r="Y53" s="213"/>
      <c r="Z53" s="205"/>
      <c r="AA53" s="43"/>
      <c r="AB53" s="27"/>
      <c r="AC53" s="28"/>
      <c r="AD53" s="37" t="str">
        <f t="shared" si="10"/>
        <v/>
      </c>
      <c r="AE53" s="29"/>
      <c r="AF53" s="30"/>
      <c r="AG53" s="31"/>
      <c r="AH53" s="197" t="s">
        <v>233</v>
      </c>
    </row>
    <row r="54" spans="1:34" s="6" customFormat="1" x14ac:dyDescent="0.2">
      <c r="A54" s="15" t="s">
        <v>6</v>
      </c>
      <c r="B54" s="16" t="s">
        <v>7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09" t="s">
        <v>236</v>
      </c>
      <c r="P54" s="201" t="s">
        <v>118</v>
      </c>
      <c r="Q54" s="53">
        <v>44750</v>
      </c>
      <c r="R54" s="46"/>
      <c r="S54" s="47"/>
      <c r="T54" s="211"/>
      <c r="U54" s="203"/>
      <c r="V54" s="48"/>
      <c r="W54" s="41"/>
      <c r="X54" s="42"/>
      <c r="Y54" s="213"/>
      <c r="Z54" s="205"/>
      <c r="AA54" s="43"/>
      <c r="AB54" s="27"/>
      <c r="AC54" s="28"/>
      <c r="AD54" s="37" t="str">
        <f t="shared" si="10"/>
        <v/>
      </c>
      <c r="AE54" s="29"/>
      <c r="AF54" s="30"/>
      <c r="AG54" s="31"/>
      <c r="AH54" s="239" t="s">
        <v>248</v>
      </c>
    </row>
    <row r="55" spans="1:34" s="6" customFormat="1" x14ac:dyDescent="0.2">
      <c r="A55" s="15" t="s">
        <v>6</v>
      </c>
      <c r="B55" s="16" t="s">
        <v>7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09"/>
      <c r="P55" s="201"/>
      <c r="Q55" s="53"/>
      <c r="R55" s="46"/>
      <c r="S55" s="47"/>
      <c r="T55" s="211"/>
      <c r="U55" s="203"/>
      <c r="V55" s="48"/>
      <c r="W55" s="41"/>
      <c r="X55" s="42"/>
      <c r="Y55" s="213"/>
      <c r="Z55" s="205"/>
      <c r="AA55" s="43"/>
      <c r="AB55" s="27" t="s">
        <v>246</v>
      </c>
      <c r="AC55" s="28"/>
      <c r="AD55" s="37" t="str">
        <f t="shared" si="10"/>
        <v/>
      </c>
      <c r="AE55" s="29"/>
      <c r="AF55" s="30"/>
      <c r="AG55" s="31"/>
      <c r="AH55" s="239" t="s">
        <v>248</v>
      </c>
    </row>
    <row r="56" spans="1:34" s="5" customFormat="1" x14ac:dyDescent="0.2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09" t="s">
        <v>240</v>
      </c>
      <c r="P56" s="201" t="s">
        <v>118</v>
      </c>
      <c r="Q56" s="53">
        <v>44750</v>
      </c>
      <c r="R56" s="46"/>
      <c r="S56" s="47"/>
      <c r="T56" s="211"/>
      <c r="U56" s="203"/>
      <c r="V56" s="48"/>
      <c r="W56" s="41"/>
      <c r="X56" s="42"/>
      <c r="Y56" s="213"/>
      <c r="Z56" s="205"/>
      <c r="AA56" s="43"/>
      <c r="AB56" s="27" t="s">
        <v>245</v>
      </c>
      <c r="AC56" s="28" t="s">
        <v>48</v>
      </c>
      <c r="AD56" s="37">
        <f t="shared" si="10"/>
        <v>79</v>
      </c>
      <c r="AE56" s="29" t="s">
        <v>247</v>
      </c>
      <c r="AF56" s="30">
        <v>44749</v>
      </c>
      <c r="AG56" s="31"/>
      <c r="AH56" s="239" t="s">
        <v>249</v>
      </c>
    </row>
    <row r="57" spans="1:34" s="5" customFormat="1" x14ac:dyDescent="0.2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243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09" t="s">
        <v>244</v>
      </c>
      <c r="P57" s="201" t="s">
        <v>118</v>
      </c>
      <c r="Q57" s="53">
        <v>44750</v>
      </c>
      <c r="R57" s="46"/>
      <c r="S57" s="47"/>
      <c r="T57" s="211"/>
      <c r="U57" s="203"/>
      <c r="V57" s="48"/>
      <c r="W57" s="41"/>
      <c r="X57" s="42"/>
      <c r="Y57" s="213"/>
      <c r="Z57" s="205"/>
      <c r="AA57" s="43"/>
      <c r="AB57" s="27"/>
      <c r="AC57" s="28"/>
      <c r="AD57" s="37" t="str">
        <f t="shared" si="10"/>
        <v/>
      </c>
      <c r="AE57" s="29"/>
      <c r="AF57" s="30"/>
      <c r="AG57" s="31"/>
      <c r="AH57" s="239" t="s">
        <v>250</v>
      </c>
    </row>
    <row r="58" spans="1:34" s="5" customFormat="1" x14ac:dyDescent="0.2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09" t="s">
        <v>253</v>
      </c>
      <c r="P58" s="201" t="s">
        <v>119</v>
      </c>
      <c r="Q58" s="53"/>
      <c r="R58" s="46"/>
      <c r="S58" s="47"/>
      <c r="T58" s="211"/>
      <c r="U58" s="203"/>
      <c r="V58" s="48"/>
      <c r="W58" s="41"/>
      <c r="X58" s="42"/>
      <c r="Y58" s="213"/>
      <c r="Z58" s="205"/>
      <c r="AA58" s="43"/>
      <c r="AB58" s="27"/>
      <c r="AC58" s="28"/>
      <c r="AD58" s="37" t="str">
        <f t="shared" si="10"/>
        <v/>
      </c>
      <c r="AE58" s="29"/>
      <c r="AF58" s="30"/>
      <c r="AG58" s="31"/>
      <c r="AH58" s="239" t="s">
        <v>274</v>
      </c>
    </row>
    <row r="59" spans="1:34" s="5" customFormat="1" x14ac:dyDescent="0.2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09" t="s">
        <v>256</v>
      </c>
      <c r="P59" s="201" t="s">
        <v>118</v>
      </c>
      <c r="Q59" s="53">
        <v>44750</v>
      </c>
      <c r="R59" s="46"/>
      <c r="S59" s="47"/>
      <c r="T59" s="211"/>
      <c r="U59" s="203"/>
      <c r="V59" s="48"/>
      <c r="W59" s="41"/>
      <c r="X59" s="42"/>
      <c r="Y59" s="213"/>
      <c r="Z59" s="205"/>
      <c r="AA59" s="43"/>
      <c r="AB59" s="27"/>
      <c r="AC59" s="28"/>
      <c r="AD59" s="37" t="str">
        <f t="shared" si="10"/>
        <v/>
      </c>
      <c r="AE59" s="29"/>
      <c r="AF59" s="30"/>
      <c r="AG59" s="31"/>
      <c r="AH59" s="239" t="s">
        <v>275</v>
      </c>
    </row>
    <row r="60" spans="1:34" s="5" customFormat="1" x14ac:dyDescent="0.2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09" t="s">
        <v>258</v>
      </c>
      <c r="P60" s="201" t="s">
        <v>119</v>
      </c>
      <c r="Q60" s="53"/>
      <c r="R60" s="46" t="s">
        <v>111</v>
      </c>
      <c r="S60" s="47">
        <v>80</v>
      </c>
      <c r="T60" s="211" t="s">
        <v>259</v>
      </c>
      <c r="U60" s="203" t="s">
        <v>129</v>
      </c>
      <c r="V60" s="48"/>
      <c r="W60" s="41"/>
      <c r="X60" s="42"/>
      <c r="Y60" s="213"/>
      <c r="Z60" s="205"/>
      <c r="AA60" s="43"/>
      <c r="AB60" s="27"/>
      <c r="AC60" s="28"/>
      <c r="AD60" s="37" t="str">
        <f t="shared" si="10"/>
        <v/>
      </c>
      <c r="AE60" s="29"/>
      <c r="AF60" s="30"/>
      <c r="AG60" s="31"/>
      <c r="AH60" s="239" t="s">
        <v>276</v>
      </c>
    </row>
    <row r="61" spans="1:34" s="5" customFormat="1" ht="15" customHeight="1" x14ac:dyDescent="0.2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09" t="s">
        <v>261</v>
      </c>
      <c r="P61" s="201" t="s">
        <v>118</v>
      </c>
      <c r="Q61" s="53">
        <v>44757</v>
      </c>
      <c r="R61" s="46"/>
      <c r="S61" s="47"/>
      <c r="T61" s="211"/>
      <c r="U61" s="203"/>
      <c r="V61" s="48"/>
      <c r="W61" s="41"/>
      <c r="X61" s="42"/>
      <c r="Y61" s="213"/>
      <c r="Z61" s="205"/>
      <c r="AA61" s="43"/>
      <c r="AB61" s="27"/>
      <c r="AC61" s="28"/>
      <c r="AD61" s="37" t="str">
        <f t="shared" si="10"/>
        <v/>
      </c>
      <c r="AE61" s="29"/>
      <c r="AF61" s="30"/>
      <c r="AG61" s="31"/>
      <c r="AH61" s="239" t="s">
        <v>277</v>
      </c>
    </row>
    <row r="62" spans="1:34" s="5" customFormat="1" ht="15" customHeight="1" x14ac:dyDescent="0.2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09" t="s">
        <v>263</v>
      </c>
      <c r="P62" s="240" t="s">
        <v>118</v>
      </c>
      <c r="Q62" s="242">
        <v>44757</v>
      </c>
      <c r="R62" s="241"/>
      <c r="S62" s="47"/>
      <c r="T62" s="211"/>
      <c r="U62" s="203"/>
      <c r="V62" s="48"/>
      <c r="W62" s="41"/>
      <c r="X62" s="42"/>
      <c r="Y62" s="213"/>
      <c r="Z62" s="205"/>
      <c r="AA62" s="43"/>
      <c r="AB62" s="27"/>
      <c r="AC62" s="28"/>
      <c r="AD62" s="37" t="str">
        <f t="shared" si="10"/>
        <v/>
      </c>
      <c r="AE62" s="29"/>
      <c r="AF62" s="30"/>
      <c r="AG62" s="31"/>
      <c r="AH62" s="239" t="s">
        <v>278</v>
      </c>
    </row>
    <row r="63" spans="1:34" s="5" customFormat="1" ht="15" customHeight="1" x14ac:dyDescent="0.2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09" t="s">
        <v>266</v>
      </c>
      <c r="P63" s="240" t="s">
        <v>118</v>
      </c>
      <c r="Q63" s="242">
        <v>44757</v>
      </c>
      <c r="R63" s="241"/>
      <c r="S63" s="47"/>
      <c r="T63" s="211"/>
      <c r="U63" s="203"/>
      <c r="V63" s="48"/>
      <c r="W63" s="41"/>
      <c r="X63" s="42"/>
      <c r="Y63" s="213"/>
      <c r="Z63" s="205"/>
      <c r="AA63" s="43"/>
      <c r="AB63" s="27"/>
      <c r="AC63" s="28"/>
      <c r="AD63" s="37" t="str">
        <f t="shared" si="10"/>
        <v/>
      </c>
      <c r="AE63" s="29"/>
      <c r="AF63" s="30"/>
      <c r="AG63" s="31"/>
      <c r="AH63" s="196" t="s">
        <v>279</v>
      </c>
    </row>
    <row r="64" spans="1:34" s="5" customFormat="1" ht="12.75" customHeight="1" x14ac:dyDescent="0.2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09" t="s">
        <v>269</v>
      </c>
      <c r="P64" s="240" t="s">
        <v>118</v>
      </c>
      <c r="Q64" s="242">
        <v>44757</v>
      </c>
      <c r="R64" s="241" t="s">
        <v>111</v>
      </c>
      <c r="S64" s="47">
        <v>54</v>
      </c>
      <c r="T64" s="211" t="s">
        <v>270</v>
      </c>
      <c r="U64" s="203" t="s">
        <v>119</v>
      </c>
      <c r="V64" s="48"/>
      <c r="W64" s="41" t="s">
        <v>111</v>
      </c>
      <c r="X64" s="42">
        <v>52</v>
      </c>
      <c r="Y64" s="213" t="s">
        <v>270</v>
      </c>
      <c r="Z64" s="205"/>
      <c r="AA64" s="43"/>
      <c r="AB64" s="27"/>
      <c r="AC64" s="28"/>
      <c r="AD64" s="37" t="str">
        <f t="shared" si="10"/>
        <v/>
      </c>
      <c r="AE64" s="29"/>
      <c r="AF64" s="30"/>
      <c r="AG64" s="31"/>
      <c r="AH64" s="239" t="s">
        <v>280</v>
      </c>
    </row>
    <row r="65" spans="1:34" s="5" customFormat="1" ht="12.75" customHeight="1" x14ac:dyDescent="0.2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09" t="s">
        <v>273</v>
      </c>
      <c r="P65" s="240" t="s">
        <v>118</v>
      </c>
      <c r="Q65" s="242">
        <v>44757</v>
      </c>
      <c r="R65" s="241"/>
      <c r="S65" s="47"/>
      <c r="T65" s="211"/>
      <c r="U65" s="203"/>
      <c r="V65" s="48"/>
      <c r="W65" s="41"/>
      <c r="X65" s="42"/>
      <c r="Y65" s="213"/>
      <c r="Z65" s="205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286</v>
      </c>
    </row>
    <row r="66" spans="1:34" s="5" customFormat="1" ht="12.75" customHeight="1" x14ac:dyDescent="0.2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09" t="s">
        <v>282</v>
      </c>
      <c r="P66" s="240" t="s">
        <v>118</v>
      </c>
      <c r="Q66" s="242">
        <v>44757</v>
      </c>
      <c r="R66" s="241" t="s">
        <v>111</v>
      </c>
      <c r="S66" s="47">
        <v>110</v>
      </c>
      <c r="T66" s="211" t="s">
        <v>283</v>
      </c>
      <c r="U66" s="203" t="s">
        <v>137</v>
      </c>
      <c r="V66" s="48"/>
      <c r="W66" s="41"/>
      <c r="X66" s="42"/>
      <c r="Y66" s="213"/>
      <c r="Z66" s="205"/>
      <c r="AA66" s="43"/>
      <c r="AB66" s="27"/>
      <c r="AC66" s="28" t="s">
        <v>48</v>
      </c>
      <c r="AD66" s="37">
        <f t="shared" si="10"/>
        <v>154</v>
      </c>
      <c r="AE66" s="29" t="s">
        <v>284</v>
      </c>
      <c r="AF66" s="30">
        <v>44753</v>
      </c>
      <c r="AG66" s="31"/>
      <c r="AH66" s="239" t="s">
        <v>285</v>
      </c>
    </row>
    <row r="67" spans="1:34" s="5" customFormat="1" ht="12.75" customHeight="1" x14ac:dyDescent="0.2">
      <c r="A67" s="15" t="s">
        <v>6</v>
      </c>
      <c r="B67" s="16" t="s">
        <v>7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09" t="s">
        <v>290</v>
      </c>
      <c r="P67" s="240" t="s">
        <v>118</v>
      </c>
      <c r="Q67" s="242">
        <v>44757</v>
      </c>
      <c r="R67" s="241" t="s">
        <v>111</v>
      </c>
      <c r="S67" s="47">
        <v>80</v>
      </c>
      <c r="T67" s="211" t="s">
        <v>291</v>
      </c>
      <c r="U67" s="203" t="s">
        <v>119</v>
      </c>
      <c r="V67" s="48"/>
      <c r="W67" s="41" t="s">
        <v>111</v>
      </c>
      <c r="X67" s="42">
        <v>70</v>
      </c>
      <c r="Y67" s="213" t="s">
        <v>292</v>
      </c>
      <c r="Z67" s="205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39" t="s">
        <v>318</v>
      </c>
    </row>
    <row r="68" spans="1:34" s="5" customFormat="1" ht="15" customHeight="1" x14ac:dyDescent="0.2">
      <c r="A68" s="15" t="s">
        <v>6</v>
      </c>
      <c r="B68" s="16" t="s">
        <v>7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09" t="s">
        <v>293</v>
      </c>
      <c r="P68" s="240" t="s">
        <v>118</v>
      </c>
      <c r="Q68" s="242">
        <v>44757</v>
      </c>
      <c r="R68" s="241" t="s">
        <v>111</v>
      </c>
      <c r="S68" s="47">
        <v>40</v>
      </c>
      <c r="T68" s="211" t="s">
        <v>294</v>
      </c>
      <c r="U68" s="203" t="s">
        <v>119</v>
      </c>
      <c r="V68" s="48"/>
      <c r="W68" s="41" t="s">
        <v>111</v>
      </c>
      <c r="X68" s="42">
        <v>40</v>
      </c>
      <c r="Y68" s="213" t="s">
        <v>295</v>
      </c>
      <c r="Z68" s="205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6" t="s">
        <v>318</v>
      </c>
    </row>
    <row r="69" spans="1:34" s="5" customFormat="1" ht="15" customHeight="1" x14ac:dyDescent="0.2">
      <c r="A69" s="15" t="s">
        <v>6</v>
      </c>
      <c r="B69" s="16" t="s">
        <v>7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09" t="s">
        <v>298</v>
      </c>
      <c r="P69" s="240" t="s">
        <v>118</v>
      </c>
      <c r="Q69" s="242">
        <v>44757</v>
      </c>
      <c r="R69" s="241"/>
      <c r="S69" s="47"/>
      <c r="T69" s="211"/>
      <c r="U69" s="203"/>
      <c r="V69" s="48"/>
      <c r="W69" s="41"/>
      <c r="X69" s="42"/>
      <c r="Y69" s="213"/>
      <c r="Z69" s="205"/>
      <c r="AA69" s="43"/>
      <c r="AB69" s="27"/>
      <c r="AC69" s="28"/>
      <c r="AD69" s="37" t="str">
        <f t="shared" si="10"/>
        <v/>
      </c>
      <c r="AE69" s="29"/>
      <c r="AF69" s="30"/>
      <c r="AG69" s="31"/>
      <c r="AH69" s="196" t="s">
        <v>319</v>
      </c>
    </row>
    <row r="70" spans="1:34" s="6" customFormat="1" ht="12.75" customHeight="1" x14ac:dyDescent="0.2">
      <c r="A70" s="15" t="s">
        <v>6</v>
      </c>
      <c r="B70" s="16" t="s">
        <v>7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09" t="s">
        <v>301</v>
      </c>
      <c r="P70" s="201" t="s">
        <v>119</v>
      </c>
      <c r="Q70" s="53"/>
      <c r="R70" s="46" t="s">
        <v>111</v>
      </c>
      <c r="S70" s="47">
        <v>56.5</v>
      </c>
      <c r="T70" s="211" t="s">
        <v>302</v>
      </c>
      <c r="U70" s="203" t="s">
        <v>129</v>
      </c>
      <c r="V70" s="48"/>
      <c r="W70" s="41" t="s">
        <v>111</v>
      </c>
      <c r="X70" s="42">
        <v>56.5</v>
      </c>
      <c r="Y70" s="213" t="s">
        <v>303</v>
      </c>
      <c r="Z70" s="205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198" t="s">
        <v>320</v>
      </c>
    </row>
    <row r="71" spans="1:34" s="6" customFormat="1" ht="12.75" customHeight="1" x14ac:dyDescent="0.2">
      <c r="A71" s="15" t="s">
        <v>6</v>
      </c>
      <c r="B71" s="16" t="s">
        <v>7</v>
      </c>
      <c r="C71" s="17" t="s">
        <v>49</v>
      </c>
      <c r="D71" s="18" t="s">
        <v>304</v>
      </c>
      <c r="E71" s="19" t="s">
        <v>305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347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09" t="s">
        <v>306</v>
      </c>
      <c r="P71" s="201" t="s">
        <v>119</v>
      </c>
      <c r="Q71" s="53"/>
      <c r="R71" s="46" t="s">
        <v>111</v>
      </c>
      <c r="S71" s="47">
        <v>100</v>
      </c>
      <c r="T71" s="211" t="s">
        <v>307</v>
      </c>
      <c r="U71" s="203" t="s">
        <v>129</v>
      </c>
      <c r="V71" s="48"/>
      <c r="W71" s="41" t="s">
        <v>111</v>
      </c>
      <c r="X71" s="42">
        <v>100</v>
      </c>
      <c r="Y71" s="213" t="s">
        <v>308</v>
      </c>
      <c r="Z71" s="205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39" t="s">
        <v>321</v>
      </c>
    </row>
    <row r="72" spans="1:34" s="6" customFormat="1" x14ac:dyDescent="0.2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347</v>
      </c>
      <c r="K72" s="35">
        <f t="shared" si="13"/>
        <v>0</v>
      </c>
      <c r="L72" s="36">
        <f t="shared" si="14"/>
        <v>130</v>
      </c>
      <c r="M72" s="51"/>
      <c r="N72" s="52"/>
      <c r="O72" s="209"/>
      <c r="P72" s="201"/>
      <c r="Q72" s="53"/>
      <c r="R72" s="46"/>
      <c r="S72" s="47"/>
      <c r="T72" s="211"/>
      <c r="U72" s="203"/>
      <c r="V72" s="48"/>
      <c r="W72" s="41"/>
      <c r="X72" s="42"/>
      <c r="Y72" s="213"/>
      <c r="Z72" s="205"/>
      <c r="AA72" s="43"/>
      <c r="AB72" s="27"/>
      <c r="AC72" s="28"/>
      <c r="AD72" s="37" t="str">
        <f t="shared" si="15"/>
        <v/>
      </c>
      <c r="AE72" s="29"/>
      <c r="AF72" s="30"/>
      <c r="AG72" s="31"/>
      <c r="AH72" s="198" t="s">
        <v>321</v>
      </c>
    </row>
    <row r="73" spans="1:34" s="5" customFormat="1" x14ac:dyDescent="0.2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09" t="s">
        <v>312</v>
      </c>
      <c r="P73" s="240" t="s">
        <v>118</v>
      </c>
      <c r="Q73" s="242">
        <v>44757</v>
      </c>
      <c r="R73" s="241"/>
      <c r="S73" s="47"/>
      <c r="T73" s="211"/>
      <c r="U73" s="203"/>
      <c r="V73" s="48"/>
      <c r="W73" s="41"/>
      <c r="X73" s="42"/>
      <c r="Y73" s="213"/>
      <c r="Z73" s="205"/>
      <c r="AA73" s="43"/>
      <c r="AB73" s="27"/>
      <c r="AC73" s="28"/>
      <c r="AD73" s="37" t="str">
        <f t="shared" si="15"/>
        <v/>
      </c>
      <c r="AE73" s="29"/>
      <c r="AF73" s="30"/>
      <c r="AG73" s="31"/>
      <c r="AH73" s="196" t="s">
        <v>322</v>
      </c>
    </row>
    <row r="74" spans="1:34" s="5" customFormat="1" x14ac:dyDescent="0.2">
      <c r="A74" s="15" t="s">
        <v>6</v>
      </c>
      <c r="B74" s="16" t="s">
        <v>7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09"/>
      <c r="P74" s="201"/>
      <c r="Q74" s="53"/>
      <c r="R74" s="46"/>
      <c r="S74" s="47"/>
      <c r="T74" s="211"/>
      <c r="U74" s="203"/>
      <c r="V74" s="48"/>
      <c r="W74" s="41"/>
      <c r="X74" s="42"/>
      <c r="Y74" s="213"/>
      <c r="Z74" s="205"/>
      <c r="AA74" s="43"/>
      <c r="AB74" s="27"/>
      <c r="AC74" s="28"/>
      <c r="AD74" s="37" t="str">
        <f t="shared" si="15"/>
        <v/>
      </c>
      <c r="AE74" s="29"/>
      <c r="AF74" s="30"/>
      <c r="AG74" s="31"/>
      <c r="AH74" s="196" t="s">
        <v>322</v>
      </c>
    </row>
    <row r="75" spans="1:34" s="5" customFormat="1" x14ac:dyDescent="0.2">
      <c r="A75" s="15" t="s">
        <v>6</v>
      </c>
      <c r="B75" s="16" t="s">
        <v>7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348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09" t="s">
        <v>315</v>
      </c>
      <c r="P75" s="201" t="s">
        <v>118</v>
      </c>
      <c r="Q75" s="53">
        <v>44757</v>
      </c>
      <c r="R75" s="46"/>
      <c r="S75" s="47"/>
      <c r="T75" s="211"/>
      <c r="U75" s="203"/>
      <c r="V75" s="48"/>
      <c r="W75" s="41"/>
      <c r="X75" s="42"/>
      <c r="Y75" s="213"/>
      <c r="Z75" s="205"/>
      <c r="AA75" s="43"/>
      <c r="AB75" s="27"/>
      <c r="AC75" s="28"/>
      <c r="AD75" s="37" t="str">
        <f t="shared" si="15"/>
        <v/>
      </c>
      <c r="AE75" s="29"/>
      <c r="AF75" s="30"/>
      <c r="AG75" s="31"/>
      <c r="AH75" s="196" t="s">
        <v>323</v>
      </c>
    </row>
    <row r="76" spans="1:34" s="6" customFormat="1" x14ac:dyDescent="0.2">
      <c r="A76" s="15" t="s">
        <v>6</v>
      </c>
      <c r="B76" s="16" t="s">
        <v>7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09" t="s">
        <v>328</v>
      </c>
      <c r="P76" s="201" t="s">
        <v>118</v>
      </c>
      <c r="Q76" s="53">
        <v>44757</v>
      </c>
      <c r="R76" s="46"/>
      <c r="S76" s="47"/>
      <c r="T76" s="211"/>
      <c r="U76" s="203"/>
      <c r="V76" s="48"/>
      <c r="W76" s="41"/>
      <c r="X76" s="42"/>
      <c r="Y76" s="213"/>
      <c r="Z76" s="205"/>
      <c r="AA76" s="43"/>
      <c r="AB76" s="27"/>
      <c r="AC76" s="28"/>
      <c r="AD76" s="37" t="str">
        <f t="shared" si="15"/>
        <v/>
      </c>
      <c r="AE76" s="29"/>
      <c r="AF76" s="30"/>
      <c r="AG76" s="31"/>
      <c r="AH76" s="239" t="s">
        <v>324</v>
      </c>
    </row>
    <row r="77" spans="1:34" s="6" customFormat="1" x14ac:dyDescent="0.2">
      <c r="A77" s="15" t="s">
        <v>8</v>
      </c>
      <c r="B77" s="16" t="s">
        <v>7</v>
      </c>
      <c r="C77" s="17" t="s">
        <v>49</v>
      </c>
      <c r="D77" s="18" t="s">
        <v>325</v>
      </c>
      <c r="E77" s="19" t="s">
        <v>420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95</v>
      </c>
      <c r="L77" s="36">
        <f t="shared" si="14"/>
        <v>95</v>
      </c>
      <c r="M77" s="51" t="s">
        <v>111</v>
      </c>
      <c r="N77" s="52">
        <v>95</v>
      </c>
      <c r="O77" s="209" t="s">
        <v>421</v>
      </c>
      <c r="P77" s="201"/>
      <c r="Q77" s="53"/>
      <c r="R77" s="46"/>
      <c r="S77" s="47"/>
      <c r="T77" s="211"/>
      <c r="U77" s="203"/>
      <c r="V77" s="48"/>
      <c r="W77" s="41"/>
      <c r="X77" s="42"/>
      <c r="Y77" s="213"/>
      <c r="Z77" s="205"/>
      <c r="AA77" s="43"/>
      <c r="AB77" s="27"/>
      <c r="AC77" s="28" t="s">
        <v>48</v>
      </c>
      <c r="AD77" s="37">
        <f t="shared" si="15"/>
        <v>79</v>
      </c>
      <c r="AE77" s="29" t="s">
        <v>326</v>
      </c>
      <c r="AF77" s="30">
        <v>44755</v>
      </c>
      <c r="AG77" s="31"/>
      <c r="AH77" s="239" t="s">
        <v>345</v>
      </c>
    </row>
    <row r="78" spans="1:34" s="6" customFormat="1" x14ac:dyDescent="0.2">
      <c r="A78" s="15" t="s">
        <v>6</v>
      </c>
      <c r="B78" s="16" t="s">
        <v>7</v>
      </c>
      <c r="C78" s="17" t="s">
        <v>49</v>
      </c>
      <c r="D78" s="18" t="s">
        <v>70</v>
      </c>
      <c r="E78" s="19" t="s">
        <v>327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09" t="s">
        <v>329</v>
      </c>
      <c r="P78" s="201" t="s">
        <v>118</v>
      </c>
      <c r="Q78" s="53">
        <v>44763</v>
      </c>
      <c r="R78" s="46"/>
      <c r="S78" s="47"/>
      <c r="T78" s="211"/>
      <c r="U78" s="203"/>
      <c r="V78" s="48"/>
      <c r="W78" s="41"/>
      <c r="X78" s="42"/>
      <c r="Y78" s="213"/>
      <c r="Z78" s="205"/>
      <c r="AA78" s="43"/>
      <c r="AB78" s="27"/>
      <c r="AC78" s="28"/>
      <c r="AD78" s="37" t="str">
        <f t="shared" si="15"/>
        <v/>
      </c>
      <c r="AE78" s="29"/>
      <c r="AF78" s="30"/>
      <c r="AG78" s="31"/>
      <c r="AH78" s="239" t="s">
        <v>330</v>
      </c>
    </row>
    <row r="79" spans="1:34" s="6" customFormat="1" x14ac:dyDescent="0.2">
      <c r="A79" s="15" t="s">
        <v>8</v>
      </c>
      <c r="B79" s="16" t="s">
        <v>7</v>
      </c>
      <c r="C79" s="17" t="s">
        <v>49</v>
      </c>
      <c r="D79" s="18" t="s">
        <v>331</v>
      </c>
      <c r="E79" s="19" t="s">
        <v>332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09" t="s">
        <v>333</v>
      </c>
      <c r="P79" s="201" t="s">
        <v>118</v>
      </c>
      <c r="Q79" s="53">
        <v>44757</v>
      </c>
      <c r="R79" s="46" t="s">
        <v>157</v>
      </c>
      <c r="S79" s="47">
        <v>110</v>
      </c>
      <c r="T79" s="211" t="s">
        <v>333</v>
      </c>
      <c r="U79" s="203" t="s">
        <v>334</v>
      </c>
      <c r="V79" s="48"/>
      <c r="W79" s="41"/>
      <c r="X79" s="42"/>
      <c r="Y79" s="213"/>
      <c r="Z79" s="205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39" t="s">
        <v>335</v>
      </c>
    </row>
    <row r="80" spans="1:34" s="6" customFormat="1" x14ac:dyDescent="0.2">
      <c r="A80" s="15" t="s">
        <v>6</v>
      </c>
      <c r="B80" s="16" t="s">
        <v>7</v>
      </c>
      <c r="C80" s="17" t="s">
        <v>49</v>
      </c>
      <c r="D80" s="18" t="s">
        <v>336</v>
      </c>
      <c r="E80" s="19" t="s">
        <v>337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09" t="s">
        <v>338</v>
      </c>
      <c r="P80" s="201" t="s">
        <v>118</v>
      </c>
      <c r="Q80" s="53">
        <v>44763</v>
      </c>
      <c r="R80" s="46"/>
      <c r="S80" s="47"/>
      <c r="T80" s="211"/>
      <c r="U80" s="203"/>
      <c r="V80" s="48"/>
      <c r="W80" s="41"/>
      <c r="X80" s="42"/>
      <c r="Y80" s="213"/>
      <c r="Z80" s="205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39" t="s">
        <v>344</v>
      </c>
    </row>
    <row r="81" spans="1:34" s="5" customFormat="1" ht="12.75" customHeight="1" x14ac:dyDescent="0.2">
      <c r="A81" s="15" t="s">
        <v>8</v>
      </c>
      <c r="B81" s="16" t="s">
        <v>7</v>
      </c>
      <c r="C81" s="17" t="s">
        <v>49</v>
      </c>
      <c r="D81" s="18" t="s">
        <v>339</v>
      </c>
      <c r="E81" s="19" t="s">
        <v>340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346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09" t="s">
        <v>341</v>
      </c>
      <c r="P81" s="201" t="s">
        <v>118</v>
      </c>
      <c r="Q81" s="53">
        <v>44763</v>
      </c>
      <c r="R81" s="46"/>
      <c r="S81" s="47"/>
      <c r="T81" s="211"/>
      <c r="U81" s="203"/>
      <c r="V81" s="48"/>
      <c r="W81" s="41"/>
      <c r="X81" s="42"/>
      <c r="Y81" s="213"/>
      <c r="Z81" s="205"/>
      <c r="AA81" s="43"/>
      <c r="AB81" s="27"/>
      <c r="AC81" s="28" t="s">
        <v>48</v>
      </c>
      <c r="AD81" s="37">
        <f t="shared" si="15"/>
        <v>154</v>
      </c>
      <c r="AE81" s="29" t="s">
        <v>342</v>
      </c>
      <c r="AF81" s="30">
        <v>44758</v>
      </c>
      <c r="AG81" s="31"/>
      <c r="AH81" s="239" t="s">
        <v>343</v>
      </c>
    </row>
    <row r="82" spans="1:34" s="5" customFormat="1" ht="12.75" customHeight="1" x14ac:dyDescent="0.2">
      <c r="A82" s="15" t="s">
        <v>6</v>
      </c>
      <c r="B82" s="16" t="s">
        <v>7</v>
      </c>
      <c r="C82" s="17" t="s">
        <v>49</v>
      </c>
      <c r="D82" s="18" t="s">
        <v>349</v>
      </c>
      <c r="E82" s="19" t="s">
        <v>350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190</v>
      </c>
      <c r="N82" s="52">
        <v>100</v>
      </c>
      <c r="O82" s="209"/>
      <c r="P82" s="201"/>
      <c r="Q82" s="53">
        <v>44763</v>
      </c>
      <c r="R82" s="46"/>
      <c r="S82" s="47"/>
      <c r="T82" s="211"/>
      <c r="U82" s="203"/>
      <c r="V82" s="48"/>
      <c r="W82" s="41"/>
      <c r="X82" s="42"/>
      <c r="Y82" s="213"/>
      <c r="Z82" s="205"/>
      <c r="AA82" s="43"/>
      <c r="AB82" s="27"/>
      <c r="AC82" s="28"/>
      <c r="AD82" s="37" t="str">
        <f t="shared" si="15"/>
        <v/>
      </c>
      <c r="AE82" s="29"/>
      <c r="AF82" s="30"/>
      <c r="AG82" s="31"/>
      <c r="AH82" s="239" t="s">
        <v>353</v>
      </c>
    </row>
    <row r="83" spans="1:34" s="5" customFormat="1" ht="12.75" customHeight="1" x14ac:dyDescent="0.2">
      <c r="A83" s="15" t="s">
        <v>8</v>
      </c>
      <c r="B83" s="16" t="s">
        <v>7</v>
      </c>
      <c r="C83" s="17" t="s">
        <v>49</v>
      </c>
      <c r="D83" s="18" t="s">
        <v>351</v>
      </c>
      <c r="E83" s="19" t="s">
        <v>352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09"/>
      <c r="P83" s="201"/>
      <c r="Q83" s="53"/>
      <c r="R83" s="46"/>
      <c r="S83" s="47"/>
      <c r="T83" s="211"/>
      <c r="U83" s="203"/>
      <c r="V83" s="48"/>
      <c r="W83" s="41"/>
      <c r="X83" s="42"/>
      <c r="Y83" s="213"/>
      <c r="Z83" s="205"/>
      <c r="AA83" s="43"/>
      <c r="AB83" s="27"/>
      <c r="AC83" s="28" t="s">
        <v>48</v>
      </c>
      <c r="AD83" s="37">
        <f t="shared" si="15"/>
        <v>154</v>
      </c>
      <c r="AE83" s="29" t="s">
        <v>357</v>
      </c>
      <c r="AF83" s="30">
        <v>44754</v>
      </c>
      <c r="AG83" s="31"/>
      <c r="AH83" s="239" t="s">
        <v>356</v>
      </c>
    </row>
    <row r="84" spans="1:34" customFormat="1" x14ac:dyDescent="0.2">
      <c r="A84" s="15" t="s">
        <v>8</v>
      </c>
      <c r="B84" s="16" t="s">
        <v>7</v>
      </c>
      <c r="C84" s="243" t="s">
        <v>49</v>
      </c>
      <c r="D84" s="18" t="s">
        <v>354</v>
      </c>
      <c r="E84" s="244" t="s">
        <v>355</v>
      </c>
      <c r="F84" s="20">
        <v>33408</v>
      </c>
      <c r="G84" s="245">
        <f t="shared" si="11"/>
        <v>220</v>
      </c>
      <c r="H84" s="13" t="s">
        <v>48</v>
      </c>
      <c r="I84" s="246">
        <f t="shared" si="12"/>
        <v>205</v>
      </c>
      <c r="J84" s="12"/>
      <c r="K84" s="247">
        <f t="shared" si="13"/>
        <v>0</v>
      </c>
      <c r="L84" s="248">
        <f t="shared" si="14"/>
        <v>205</v>
      </c>
      <c r="M84" s="51"/>
      <c r="N84" s="249"/>
      <c r="O84" s="250"/>
      <c r="P84" s="251"/>
      <c r="Q84" s="252"/>
      <c r="R84" s="46"/>
      <c r="S84" s="253"/>
      <c r="T84" s="254"/>
      <c r="U84" s="255"/>
      <c r="V84" s="256"/>
      <c r="W84" s="41"/>
      <c r="X84" s="257"/>
      <c r="Y84" s="258"/>
      <c r="Z84" s="259"/>
      <c r="AA84" s="260"/>
      <c r="AB84" s="27"/>
      <c r="AC84" s="28" t="s">
        <v>48</v>
      </c>
      <c r="AD84" s="261">
        <f t="shared" si="15"/>
        <v>154</v>
      </c>
      <c r="AE84" s="262" t="s">
        <v>357</v>
      </c>
      <c r="AF84" s="30">
        <v>44754</v>
      </c>
      <c r="AG84" s="31"/>
      <c r="AH84" s="239" t="s">
        <v>410</v>
      </c>
    </row>
    <row r="85" spans="1:34" s="263" customFormat="1" ht="12.75" customHeight="1" x14ac:dyDescent="0.2">
      <c r="A85" s="15" t="s">
        <v>6</v>
      </c>
      <c r="B85" s="16" t="s">
        <v>7</v>
      </c>
      <c r="C85" s="243" t="s">
        <v>49</v>
      </c>
      <c r="D85" s="18" t="s">
        <v>414</v>
      </c>
      <c r="E85" s="244" t="s">
        <v>72</v>
      </c>
      <c r="F85" s="20">
        <v>36088</v>
      </c>
      <c r="G85" s="245">
        <f t="shared" si="11"/>
        <v>220</v>
      </c>
      <c r="H85" s="13" t="s">
        <v>30</v>
      </c>
      <c r="I85" s="246">
        <f t="shared" si="12"/>
        <v>220</v>
      </c>
      <c r="J85" s="12"/>
      <c r="K85" s="247">
        <f t="shared" si="13"/>
        <v>0</v>
      </c>
      <c r="L85" s="248">
        <f t="shared" si="14"/>
        <v>220</v>
      </c>
      <c r="M85" s="51"/>
      <c r="N85" s="249"/>
      <c r="O85" s="250"/>
      <c r="P85" s="251"/>
      <c r="Q85" s="252"/>
      <c r="R85" s="46"/>
      <c r="S85" s="253"/>
      <c r="T85" s="254"/>
      <c r="U85" s="255"/>
      <c r="V85" s="256"/>
      <c r="W85" s="41"/>
      <c r="X85" s="257"/>
      <c r="Y85" s="258"/>
      <c r="Z85" s="259"/>
      <c r="AA85" s="260"/>
      <c r="AB85" s="27"/>
      <c r="AC85" s="28" t="s">
        <v>48</v>
      </c>
      <c r="AD85" s="261">
        <f t="shared" si="15"/>
        <v>154</v>
      </c>
      <c r="AE85" s="262"/>
      <c r="AF85" s="30"/>
      <c r="AG85" s="31"/>
      <c r="AH85" s="239" t="s">
        <v>411</v>
      </c>
    </row>
    <row r="86" spans="1:34" s="263" customFormat="1" ht="12.75" customHeight="1" x14ac:dyDescent="0.2">
      <c r="A86" s="15" t="s">
        <v>6</v>
      </c>
      <c r="B86" s="16" t="s">
        <v>7</v>
      </c>
      <c r="C86" s="243" t="s">
        <v>49</v>
      </c>
      <c r="D86" s="18" t="s">
        <v>11</v>
      </c>
      <c r="E86" s="244" t="s">
        <v>415</v>
      </c>
      <c r="F86" s="20">
        <v>33757</v>
      </c>
      <c r="G86" s="245">
        <f t="shared" si="11"/>
        <v>220</v>
      </c>
      <c r="H86" s="13" t="s">
        <v>30</v>
      </c>
      <c r="I86" s="246">
        <f t="shared" si="12"/>
        <v>220</v>
      </c>
      <c r="J86" s="12"/>
      <c r="K86" s="247">
        <f t="shared" si="13"/>
        <v>0</v>
      </c>
      <c r="L86" s="248">
        <f t="shared" si="14"/>
        <v>220</v>
      </c>
      <c r="M86" s="51"/>
      <c r="N86" s="249"/>
      <c r="O86" s="250"/>
      <c r="P86" s="251"/>
      <c r="Q86" s="252"/>
      <c r="R86" s="46"/>
      <c r="S86" s="253"/>
      <c r="T86" s="254"/>
      <c r="U86" s="255"/>
      <c r="V86" s="256"/>
      <c r="W86" s="41"/>
      <c r="X86" s="257"/>
      <c r="Y86" s="258"/>
      <c r="Z86" s="259"/>
      <c r="AA86" s="260"/>
      <c r="AB86" s="27"/>
      <c r="AC86" s="28"/>
      <c r="AD86" s="261" t="str">
        <f t="shared" si="15"/>
        <v/>
      </c>
      <c r="AE86" s="262"/>
      <c r="AF86" s="30"/>
      <c r="AG86" s="31"/>
      <c r="AH86" s="239" t="s">
        <v>412</v>
      </c>
    </row>
    <row r="87" spans="1:34" s="263" customFormat="1" x14ac:dyDescent="0.2">
      <c r="A87" s="15" t="s">
        <v>6</v>
      </c>
      <c r="B87" s="16" t="s">
        <v>7</v>
      </c>
      <c r="C87" s="243" t="s">
        <v>49</v>
      </c>
      <c r="D87" s="18" t="s">
        <v>416</v>
      </c>
      <c r="E87" s="244" t="s">
        <v>417</v>
      </c>
      <c r="F87" s="20">
        <v>39993</v>
      </c>
      <c r="G87" s="245">
        <f t="shared" si="11"/>
        <v>170</v>
      </c>
      <c r="H87" s="13" t="s">
        <v>30</v>
      </c>
      <c r="I87" s="246">
        <f t="shared" si="12"/>
        <v>170</v>
      </c>
      <c r="J87" s="12"/>
      <c r="K87" s="247">
        <f t="shared" si="13"/>
        <v>70</v>
      </c>
      <c r="L87" s="248">
        <f t="shared" si="14"/>
        <v>100</v>
      </c>
      <c r="M87" s="51" t="s">
        <v>111</v>
      </c>
      <c r="N87" s="249">
        <v>70</v>
      </c>
      <c r="O87" s="250" t="s">
        <v>363</v>
      </c>
      <c r="P87" s="251" t="s">
        <v>118</v>
      </c>
      <c r="Q87" s="252"/>
      <c r="R87" s="46"/>
      <c r="S87" s="253"/>
      <c r="T87" s="254"/>
      <c r="U87" s="255"/>
      <c r="V87" s="256"/>
      <c r="W87" s="41"/>
      <c r="X87" s="257"/>
      <c r="Y87" s="258"/>
      <c r="Z87" s="259"/>
      <c r="AA87" s="260"/>
      <c r="AB87" s="27"/>
      <c r="AC87" s="28"/>
      <c r="AD87" s="261" t="str">
        <f t="shared" si="15"/>
        <v/>
      </c>
      <c r="AE87" s="262"/>
      <c r="AF87" s="30"/>
      <c r="AG87" s="31"/>
      <c r="AH87" s="239" t="s">
        <v>413</v>
      </c>
    </row>
    <row r="88" spans="1:34" s="263" customFormat="1" x14ac:dyDescent="0.2">
      <c r="A88" s="15" t="s">
        <v>6</v>
      </c>
      <c r="B88" s="16" t="s">
        <v>7</v>
      </c>
      <c r="C88" s="243" t="s">
        <v>49</v>
      </c>
      <c r="D88" s="18" t="s">
        <v>361</v>
      </c>
      <c r="E88" s="244" t="s">
        <v>206</v>
      </c>
      <c r="F88" s="20">
        <v>38692</v>
      </c>
      <c r="G88" s="245">
        <f t="shared" si="11"/>
        <v>190</v>
      </c>
      <c r="H88" s="13" t="s">
        <v>30</v>
      </c>
      <c r="I88" s="246">
        <f t="shared" si="12"/>
        <v>190</v>
      </c>
      <c r="J88" s="12"/>
      <c r="K88" s="247">
        <f t="shared" si="13"/>
        <v>190</v>
      </c>
      <c r="L88" s="248">
        <f t="shared" si="14"/>
        <v>0</v>
      </c>
      <c r="M88" s="51" t="s">
        <v>111</v>
      </c>
      <c r="N88" s="249">
        <v>190</v>
      </c>
      <c r="O88" s="250" t="s">
        <v>362</v>
      </c>
      <c r="P88" s="251" t="s">
        <v>118</v>
      </c>
      <c r="Q88" s="252"/>
      <c r="R88" s="46"/>
      <c r="S88" s="253"/>
      <c r="T88" s="254"/>
      <c r="U88" s="255"/>
      <c r="V88" s="256"/>
      <c r="W88" s="41"/>
      <c r="X88" s="257"/>
      <c r="Y88" s="258"/>
      <c r="Z88" s="259"/>
      <c r="AA88" s="260"/>
      <c r="AB88" s="27"/>
      <c r="AC88" s="28"/>
      <c r="AD88" s="261" t="str">
        <f t="shared" si="15"/>
        <v/>
      </c>
      <c r="AE88" s="262"/>
      <c r="AF88" s="30"/>
      <c r="AG88" s="31"/>
      <c r="AH88" s="239" t="s">
        <v>364</v>
      </c>
    </row>
    <row r="89" spans="1:34" s="263" customFormat="1" x14ac:dyDescent="0.2">
      <c r="A89" s="15" t="s">
        <v>8</v>
      </c>
      <c r="B89" s="16" t="s">
        <v>7</v>
      </c>
      <c r="C89" s="243" t="s">
        <v>49</v>
      </c>
      <c r="D89" s="18" t="s">
        <v>365</v>
      </c>
      <c r="E89" s="244" t="s">
        <v>366</v>
      </c>
      <c r="F89" s="20">
        <v>40071</v>
      </c>
      <c r="G89" s="245">
        <f t="shared" si="11"/>
        <v>170</v>
      </c>
      <c r="H89" s="13" t="s">
        <v>30</v>
      </c>
      <c r="I89" s="246">
        <f t="shared" si="12"/>
        <v>170</v>
      </c>
      <c r="J89" s="12"/>
      <c r="K89" s="247">
        <f t="shared" si="13"/>
        <v>120</v>
      </c>
      <c r="L89" s="248">
        <f t="shared" si="14"/>
        <v>50</v>
      </c>
      <c r="M89" s="51" t="s">
        <v>111</v>
      </c>
      <c r="N89" s="249">
        <v>60</v>
      </c>
      <c r="O89" s="250" t="s">
        <v>359</v>
      </c>
      <c r="P89" s="251" t="s">
        <v>334</v>
      </c>
      <c r="Q89" s="252"/>
      <c r="R89" s="46" t="s">
        <v>111</v>
      </c>
      <c r="S89" s="253">
        <v>60</v>
      </c>
      <c r="T89" s="254" t="s">
        <v>360</v>
      </c>
      <c r="U89" s="255" t="s">
        <v>129</v>
      </c>
      <c r="V89" s="256"/>
      <c r="W89" s="41"/>
      <c r="X89" s="257"/>
      <c r="Y89" s="258"/>
      <c r="Z89" s="259"/>
      <c r="AA89" s="260"/>
      <c r="AB89" s="27"/>
      <c r="AC89" s="28"/>
      <c r="AD89" s="261" t="str">
        <f t="shared" si="15"/>
        <v/>
      </c>
      <c r="AE89" s="262"/>
      <c r="AF89" s="30"/>
      <c r="AG89" s="31"/>
      <c r="AH89" s="239" t="s">
        <v>367</v>
      </c>
    </row>
    <row r="90" spans="1:34" s="263" customFormat="1" x14ac:dyDescent="0.2">
      <c r="A90" s="15" t="s">
        <v>6</v>
      </c>
      <c r="B90" s="16" t="s">
        <v>7</v>
      </c>
      <c r="C90" s="243" t="s">
        <v>49</v>
      </c>
      <c r="D90" s="18" t="s">
        <v>368</v>
      </c>
      <c r="E90" s="244" t="s">
        <v>369</v>
      </c>
      <c r="F90" s="20">
        <v>39000</v>
      </c>
      <c r="G90" s="245">
        <f t="shared" si="11"/>
        <v>190</v>
      </c>
      <c r="H90" s="13" t="s">
        <v>30</v>
      </c>
      <c r="I90" s="246">
        <f t="shared" si="12"/>
        <v>190</v>
      </c>
      <c r="J90" s="12"/>
      <c r="K90" s="247">
        <f t="shared" si="13"/>
        <v>0</v>
      </c>
      <c r="L90" s="248">
        <f t="shared" si="14"/>
        <v>190</v>
      </c>
      <c r="M90" s="51"/>
      <c r="N90" s="249"/>
      <c r="O90" s="250"/>
      <c r="P90" s="251"/>
      <c r="Q90" s="252"/>
      <c r="R90" s="46"/>
      <c r="S90" s="253"/>
      <c r="T90" s="254"/>
      <c r="U90" s="255"/>
      <c r="V90" s="256"/>
      <c r="W90" s="41"/>
      <c r="X90" s="257"/>
      <c r="Y90" s="258"/>
      <c r="Z90" s="259"/>
      <c r="AA90" s="260"/>
      <c r="AB90" s="27"/>
      <c r="AC90" s="28"/>
      <c r="AD90" s="261" t="str">
        <f t="shared" si="15"/>
        <v/>
      </c>
      <c r="AE90" s="262"/>
      <c r="AF90" s="30"/>
      <c r="AG90" s="31"/>
      <c r="AH90" s="239" t="s">
        <v>370</v>
      </c>
    </row>
    <row r="91" spans="1:34" s="263" customFormat="1" ht="14.25" customHeight="1" x14ac:dyDescent="0.2">
      <c r="A91" s="15" t="s">
        <v>6</v>
      </c>
      <c r="B91" s="16" t="s">
        <v>7</v>
      </c>
      <c r="C91" s="243" t="s">
        <v>49</v>
      </c>
      <c r="D91" s="18" t="s">
        <v>371</v>
      </c>
      <c r="E91" s="244" t="s">
        <v>372</v>
      </c>
      <c r="F91" s="20">
        <v>31377</v>
      </c>
      <c r="G91" s="245">
        <f t="shared" si="11"/>
        <v>220</v>
      </c>
      <c r="H91" s="13" t="s">
        <v>30</v>
      </c>
      <c r="I91" s="246">
        <f t="shared" si="12"/>
        <v>220</v>
      </c>
      <c r="J91" s="12"/>
      <c r="K91" s="247">
        <f t="shared" si="13"/>
        <v>220</v>
      </c>
      <c r="L91" s="248">
        <f t="shared" si="14"/>
        <v>0</v>
      </c>
      <c r="M91" s="51" t="s">
        <v>111</v>
      </c>
      <c r="N91" s="249">
        <v>100</v>
      </c>
      <c r="O91" s="250" t="s">
        <v>373</v>
      </c>
      <c r="P91" s="251" t="s">
        <v>129</v>
      </c>
      <c r="Q91" s="252"/>
      <c r="R91" s="46" t="s">
        <v>111</v>
      </c>
      <c r="S91" s="253">
        <v>120</v>
      </c>
      <c r="T91" s="254" t="s">
        <v>374</v>
      </c>
      <c r="U91" s="255" t="s">
        <v>137</v>
      </c>
      <c r="V91" s="256"/>
      <c r="W91" s="41"/>
      <c r="X91" s="257"/>
      <c r="Y91" s="258"/>
      <c r="Z91" s="259"/>
      <c r="AA91" s="260"/>
      <c r="AB91" s="27"/>
      <c r="AC91" s="28" t="s">
        <v>48</v>
      </c>
      <c r="AD91" s="261">
        <f t="shared" si="15"/>
        <v>154</v>
      </c>
      <c r="AE91" s="262" t="s">
        <v>375</v>
      </c>
      <c r="AF91" s="30">
        <v>44767</v>
      </c>
      <c r="AG91" s="31"/>
      <c r="AH91" s="239" t="s">
        <v>376</v>
      </c>
    </row>
    <row r="92" spans="1:34" s="263" customFormat="1" ht="14.25" customHeight="1" x14ac:dyDescent="0.2">
      <c r="A92" s="15" t="s">
        <v>6</v>
      </c>
      <c r="B92" s="16" t="s">
        <v>7</v>
      </c>
      <c r="C92" s="243" t="s">
        <v>49</v>
      </c>
      <c r="D92" s="18" t="s">
        <v>377</v>
      </c>
      <c r="E92" s="244" t="s">
        <v>238</v>
      </c>
      <c r="F92" s="20">
        <v>38370</v>
      </c>
      <c r="G92" s="245">
        <f t="shared" si="11"/>
        <v>190</v>
      </c>
      <c r="H92" s="13" t="s">
        <v>30</v>
      </c>
      <c r="I92" s="246">
        <f t="shared" si="12"/>
        <v>190</v>
      </c>
      <c r="J92" s="12"/>
      <c r="K92" s="247">
        <f t="shared" si="13"/>
        <v>0</v>
      </c>
      <c r="L92" s="248">
        <f t="shared" si="14"/>
        <v>190</v>
      </c>
      <c r="M92" s="51"/>
      <c r="N92" s="249"/>
      <c r="O92" s="250"/>
      <c r="P92" s="251"/>
      <c r="Q92" s="252"/>
      <c r="R92" s="46"/>
      <c r="S92" s="253"/>
      <c r="T92" s="254"/>
      <c r="U92" s="255"/>
      <c r="V92" s="256"/>
      <c r="W92" s="41"/>
      <c r="X92" s="257"/>
      <c r="Y92" s="258"/>
      <c r="Z92" s="259"/>
      <c r="AA92" s="260"/>
      <c r="AB92" s="27"/>
      <c r="AC92" s="28"/>
      <c r="AD92" s="261" t="str">
        <f t="shared" si="15"/>
        <v/>
      </c>
      <c r="AE92" s="262"/>
      <c r="AF92" s="30"/>
      <c r="AG92" s="31"/>
      <c r="AH92" s="239" t="s">
        <v>378</v>
      </c>
    </row>
    <row r="93" spans="1:34" s="263" customFormat="1" ht="14.25" customHeight="1" x14ac:dyDescent="0.2">
      <c r="A93" s="15" t="s">
        <v>8</v>
      </c>
      <c r="B93" s="16" t="s">
        <v>7</v>
      </c>
      <c r="C93" s="243" t="s">
        <v>49</v>
      </c>
      <c r="D93" s="18" t="s">
        <v>379</v>
      </c>
      <c r="E93" s="244" t="s">
        <v>380</v>
      </c>
      <c r="F93" s="20">
        <v>40119</v>
      </c>
      <c r="G93" s="245">
        <f t="shared" si="11"/>
        <v>170</v>
      </c>
      <c r="H93" s="13" t="s">
        <v>30</v>
      </c>
      <c r="I93" s="246">
        <f t="shared" si="12"/>
        <v>170</v>
      </c>
      <c r="J93" s="12"/>
      <c r="K93" s="247">
        <f t="shared" si="13"/>
        <v>170</v>
      </c>
      <c r="L93" s="248">
        <f t="shared" si="14"/>
        <v>0</v>
      </c>
      <c r="M93" s="51" t="s">
        <v>111</v>
      </c>
      <c r="N93" s="249">
        <v>170</v>
      </c>
      <c r="O93" s="250" t="s">
        <v>381</v>
      </c>
      <c r="P93" s="251" t="s">
        <v>334</v>
      </c>
      <c r="Q93" s="252"/>
      <c r="R93" s="46"/>
      <c r="S93" s="253"/>
      <c r="T93" s="254"/>
      <c r="U93" s="255"/>
      <c r="V93" s="256"/>
      <c r="W93" s="41"/>
      <c r="X93" s="257"/>
      <c r="Y93" s="258"/>
      <c r="Z93" s="259"/>
      <c r="AA93" s="260"/>
      <c r="AB93" s="27"/>
      <c r="AC93" s="28" t="s">
        <v>48</v>
      </c>
      <c r="AD93" s="261">
        <f t="shared" si="15"/>
        <v>79</v>
      </c>
      <c r="AE93" s="262" t="s">
        <v>382</v>
      </c>
      <c r="AF93" s="30">
        <v>44774</v>
      </c>
      <c r="AG93" s="31"/>
      <c r="AH93" s="239" t="s">
        <v>383</v>
      </c>
    </row>
    <row r="94" spans="1:34" s="263" customFormat="1" ht="14.25" customHeight="1" x14ac:dyDescent="0.2">
      <c r="A94" s="15" t="s">
        <v>6</v>
      </c>
      <c r="B94" s="16" t="s">
        <v>7</v>
      </c>
      <c r="C94" s="243" t="s">
        <v>49</v>
      </c>
      <c r="D94" s="18" t="s">
        <v>371</v>
      </c>
      <c r="E94" s="244" t="s">
        <v>384</v>
      </c>
      <c r="F94" s="20">
        <v>32664</v>
      </c>
      <c r="G94" s="245">
        <f t="shared" si="11"/>
        <v>220</v>
      </c>
      <c r="H94" s="13" t="s">
        <v>30</v>
      </c>
      <c r="I94" s="246">
        <f t="shared" si="12"/>
        <v>220</v>
      </c>
      <c r="J94" s="12"/>
      <c r="K94" s="247">
        <f t="shared" si="13"/>
        <v>220</v>
      </c>
      <c r="L94" s="248">
        <f t="shared" si="14"/>
        <v>0</v>
      </c>
      <c r="M94" s="51" t="s">
        <v>111</v>
      </c>
      <c r="N94" s="249">
        <v>110</v>
      </c>
      <c r="O94" s="250" t="s">
        <v>385</v>
      </c>
      <c r="P94" s="251" t="s">
        <v>334</v>
      </c>
      <c r="Q94" s="252"/>
      <c r="R94" s="46" t="s">
        <v>111</v>
      </c>
      <c r="S94" s="253">
        <v>110</v>
      </c>
      <c r="T94" s="254" t="s">
        <v>386</v>
      </c>
      <c r="U94" s="255" t="s">
        <v>137</v>
      </c>
      <c r="V94" s="256"/>
      <c r="W94" s="41"/>
      <c r="X94" s="257"/>
      <c r="Y94" s="258"/>
      <c r="Z94" s="259"/>
      <c r="AA94" s="260"/>
      <c r="AB94" s="27"/>
      <c r="AC94" s="28" t="s">
        <v>48</v>
      </c>
      <c r="AD94" s="261">
        <f t="shared" si="15"/>
        <v>154</v>
      </c>
      <c r="AE94" s="262" t="s">
        <v>387</v>
      </c>
      <c r="AF94" s="30">
        <v>44830</v>
      </c>
      <c r="AG94" s="31"/>
      <c r="AH94" s="264" t="s">
        <v>388</v>
      </c>
    </row>
    <row r="95" spans="1:34" s="263" customFormat="1" ht="15" customHeight="1" x14ac:dyDescent="0.2">
      <c r="A95" s="15" t="s">
        <v>8</v>
      </c>
      <c r="B95" s="16" t="s">
        <v>7</v>
      </c>
      <c r="C95" s="243" t="s">
        <v>49</v>
      </c>
      <c r="D95" s="18" t="s">
        <v>389</v>
      </c>
      <c r="E95" s="244" t="s">
        <v>390</v>
      </c>
      <c r="F95" s="20">
        <v>34596</v>
      </c>
      <c r="G95" s="245">
        <f t="shared" si="11"/>
        <v>220</v>
      </c>
      <c r="H95" s="13" t="s">
        <v>30</v>
      </c>
      <c r="I95" s="246">
        <f t="shared" si="12"/>
        <v>220</v>
      </c>
      <c r="J95" s="12"/>
      <c r="K95" s="247">
        <f t="shared" si="13"/>
        <v>0</v>
      </c>
      <c r="L95" s="248">
        <f t="shared" si="14"/>
        <v>220</v>
      </c>
      <c r="M95" s="51"/>
      <c r="N95" s="249"/>
      <c r="O95" s="250"/>
      <c r="P95" s="251"/>
      <c r="Q95" s="252"/>
      <c r="R95" s="46"/>
      <c r="S95" s="253"/>
      <c r="T95" s="254"/>
      <c r="U95" s="255"/>
      <c r="V95" s="256"/>
      <c r="W95" s="41"/>
      <c r="X95" s="257"/>
      <c r="Y95" s="258"/>
      <c r="Z95" s="259"/>
      <c r="AA95" s="260"/>
      <c r="AB95" s="27"/>
      <c r="AC95" s="28" t="s">
        <v>48</v>
      </c>
      <c r="AD95" s="261">
        <f t="shared" si="15"/>
        <v>154</v>
      </c>
      <c r="AE95" s="262"/>
      <c r="AF95" s="30"/>
      <c r="AG95" s="31"/>
      <c r="AH95" s="239" t="s">
        <v>391</v>
      </c>
    </row>
    <row r="96" spans="1:34" s="263" customFormat="1" ht="15" customHeight="1" x14ac:dyDescent="0.2">
      <c r="A96" s="15" t="s">
        <v>8</v>
      </c>
      <c r="B96" s="16" t="s">
        <v>7</v>
      </c>
      <c r="C96" s="243" t="s">
        <v>49</v>
      </c>
      <c r="D96" s="18" t="s">
        <v>392</v>
      </c>
      <c r="E96" s="244" t="s">
        <v>393</v>
      </c>
      <c r="F96" s="20">
        <v>39602</v>
      </c>
      <c r="G96" s="245">
        <f t="shared" si="11"/>
        <v>170</v>
      </c>
      <c r="H96" s="13" t="s">
        <v>30</v>
      </c>
      <c r="I96" s="246">
        <f t="shared" si="12"/>
        <v>170</v>
      </c>
      <c r="J96" s="12"/>
      <c r="K96" s="247">
        <f t="shared" si="13"/>
        <v>85</v>
      </c>
      <c r="L96" s="248">
        <f t="shared" si="14"/>
        <v>85</v>
      </c>
      <c r="M96" s="51" t="s">
        <v>190</v>
      </c>
      <c r="N96" s="249">
        <v>85</v>
      </c>
      <c r="O96" s="250"/>
      <c r="P96" s="251"/>
      <c r="Q96" s="252"/>
      <c r="R96" s="46"/>
      <c r="S96" s="253"/>
      <c r="T96" s="254"/>
      <c r="U96" s="255"/>
      <c r="V96" s="256"/>
      <c r="W96" s="41"/>
      <c r="X96" s="257"/>
      <c r="Y96" s="258"/>
      <c r="Z96" s="259"/>
      <c r="AA96" s="260"/>
      <c r="AB96" s="27"/>
      <c r="AC96" s="28"/>
      <c r="AD96" s="261" t="str">
        <f t="shared" si="15"/>
        <v/>
      </c>
      <c r="AE96" s="262"/>
      <c r="AF96" s="30"/>
      <c r="AG96" s="31"/>
      <c r="AH96" s="239" t="s">
        <v>394</v>
      </c>
    </row>
    <row r="97" spans="1:34" customFormat="1" ht="12.75" customHeight="1" x14ac:dyDescent="0.2">
      <c r="A97" s="15" t="s">
        <v>6</v>
      </c>
      <c r="B97" s="16" t="s">
        <v>7</v>
      </c>
      <c r="C97" s="243" t="s">
        <v>49</v>
      </c>
      <c r="D97" s="18" t="s">
        <v>81</v>
      </c>
      <c r="E97" s="244" t="s">
        <v>395</v>
      </c>
      <c r="F97" s="20">
        <v>39956</v>
      </c>
      <c r="G97" s="245">
        <f t="shared" si="11"/>
        <v>170</v>
      </c>
      <c r="H97" s="13" t="s">
        <v>30</v>
      </c>
      <c r="I97" s="246">
        <f t="shared" si="12"/>
        <v>170</v>
      </c>
      <c r="J97" s="12"/>
      <c r="K97" s="247">
        <f t="shared" si="13"/>
        <v>170</v>
      </c>
      <c r="L97" s="248">
        <f t="shared" si="14"/>
        <v>0</v>
      </c>
      <c r="M97" s="51" t="s">
        <v>111</v>
      </c>
      <c r="N97" s="249">
        <v>85</v>
      </c>
      <c r="O97" s="250" t="s">
        <v>396</v>
      </c>
      <c r="P97" s="251" t="s">
        <v>334</v>
      </c>
      <c r="Q97" s="252"/>
      <c r="R97" s="46" t="s">
        <v>111</v>
      </c>
      <c r="S97" s="253">
        <v>45</v>
      </c>
      <c r="T97" s="250" t="s">
        <v>397</v>
      </c>
      <c r="U97" s="255" t="s">
        <v>129</v>
      </c>
      <c r="V97" s="256"/>
      <c r="W97" s="41" t="s">
        <v>111</v>
      </c>
      <c r="X97" s="257">
        <v>40</v>
      </c>
      <c r="Y97" s="250" t="s">
        <v>398</v>
      </c>
      <c r="Z97" s="259" t="s">
        <v>137</v>
      </c>
      <c r="AA97" s="260"/>
      <c r="AB97" s="27"/>
      <c r="AC97" s="28" t="s">
        <v>48</v>
      </c>
      <c r="AD97" s="261">
        <f t="shared" si="15"/>
        <v>79</v>
      </c>
      <c r="AE97" s="262"/>
      <c r="AF97" s="30"/>
      <c r="AG97" s="31"/>
      <c r="AH97" s="239" t="s">
        <v>399</v>
      </c>
    </row>
    <row r="98" spans="1:34" customFormat="1" ht="12.75" customHeight="1" x14ac:dyDescent="0.2">
      <c r="A98" s="15" t="s">
        <v>6</v>
      </c>
      <c r="B98" s="16" t="s">
        <v>7</v>
      </c>
      <c r="C98" s="243" t="s">
        <v>49</v>
      </c>
      <c r="D98" s="18" t="s">
        <v>400</v>
      </c>
      <c r="E98" s="244" t="s">
        <v>401</v>
      </c>
      <c r="F98" s="20">
        <v>40783</v>
      </c>
      <c r="G98" s="245">
        <f t="shared" si="11"/>
        <v>170</v>
      </c>
      <c r="H98" s="13" t="s">
        <v>30</v>
      </c>
      <c r="I98" s="246">
        <f t="shared" si="12"/>
        <v>170</v>
      </c>
      <c r="J98" s="12"/>
      <c r="K98" s="247">
        <f t="shared" si="13"/>
        <v>120</v>
      </c>
      <c r="L98" s="248">
        <f t="shared" si="14"/>
        <v>50</v>
      </c>
      <c r="M98" s="51" t="s">
        <v>111</v>
      </c>
      <c r="N98" s="249">
        <v>120</v>
      </c>
      <c r="O98" s="250" t="s">
        <v>402</v>
      </c>
      <c r="P98" s="251" t="s">
        <v>334</v>
      </c>
      <c r="Q98" s="252"/>
      <c r="R98" s="46"/>
      <c r="S98" s="253"/>
      <c r="T98" s="254"/>
      <c r="U98" s="255"/>
      <c r="V98" s="256"/>
      <c r="W98" s="41"/>
      <c r="X98" s="257"/>
      <c r="Y98" s="258"/>
      <c r="Z98" s="259"/>
      <c r="AA98" s="260"/>
      <c r="AB98" s="27"/>
      <c r="AC98" s="28"/>
      <c r="AD98" s="261" t="str">
        <f t="shared" si="15"/>
        <v/>
      </c>
      <c r="AE98" s="262"/>
      <c r="AF98" s="30"/>
      <c r="AG98" s="31"/>
      <c r="AH98" s="239" t="s">
        <v>403</v>
      </c>
    </row>
    <row r="99" spans="1:34" customFormat="1" ht="12.75" customHeight="1" x14ac:dyDescent="0.2">
      <c r="A99" s="15" t="s">
        <v>6</v>
      </c>
      <c r="B99" s="16" t="s">
        <v>66</v>
      </c>
      <c r="C99" s="243" t="s">
        <v>149</v>
      </c>
      <c r="D99" s="18" t="s">
        <v>404</v>
      </c>
      <c r="E99" s="244" t="s">
        <v>405</v>
      </c>
      <c r="F99" s="20">
        <v>38152</v>
      </c>
      <c r="G99" s="245">
        <f t="shared" si="11"/>
        <v>0</v>
      </c>
      <c r="H99" s="13" t="s">
        <v>30</v>
      </c>
      <c r="I99" s="246">
        <f t="shared" si="12"/>
        <v>0</v>
      </c>
      <c r="J99" s="12"/>
      <c r="K99" s="247">
        <f t="shared" si="13"/>
        <v>0</v>
      </c>
      <c r="L99" s="248">
        <f t="shared" si="14"/>
        <v>0</v>
      </c>
      <c r="M99" s="51"/>
      <c r="N99" s="249"/>
      <c r="O99" s="250"/>
      <c r="P99" s="251"/>
      <c r="Q99" s="252"/>
      <c r="R99" s="46"/>
      <c r="S99" s="253"/>
      <c r="T99" s="254"/>
      <c r="U99" s="255"/>
      <c r="V99" s="256"/>
      <c r="W99" s="41"/>
      <c r="X99" s="257"/>
      <c r="Y99" s="258"/>
      <c r="Z99" s="259"/>
      <c r="AA99" s="260"/>
      <c r="AB99" s="27"/>
      <c r="AC99" s="28"/>
      <c r="AD99" s="261" t="str">
        <f t="shared" si="15"/>
        <v/>
      </c>
      <c r="AE99" s="262"/>
      <c r="AF99" s="30"/>
      <c r="AG99" s="31"/>
      <c r="AH99" s="239" t="s">
        <v>406</v>
      </c>
    </row>
    <row r="100" spans="1:34" customFormat="1" ht="12.75" customHeight="1" x14ac:dyDescent="0.2">
      <c r="A100" s="15" t="s">
        <v>6</v>
      </c>
      <c r="B100" s="16" t="s">
        <v>66</v>
      </c>
      <c r="C100" s="243" t="s">
        <v>49</v>
      </c>
      <c r="D100" s="18" t="s">
        <v>407</v>
      </c>
      <c r="E100" s="244" t="s">
        <v>408</v>
      </c>
      <c r="F100" s="20">
        <v>39544</v>
      </c>
      <c r="G100" s="245">
        <f t="shared" si="11"/>
        <v>170</v>
      </c>
      <c r="H100" s="13" t="s">
        <v>30</v>
      </c>
      <c r="I100" s="246">
        <f t="shared" si="12"/>
        <v>170</v>
      </c>
      <c r="J100" s="12"/>
      <c r="K100" s="247">
        <f t="shared" si="13"/>
        <v>50</v>
      </c>
      <c r="L100" s="248">
        <f t="shared" si="14"/>
        <v>120</v>
      </c>
      <c r="M100" s="51" t="s">
        <v>190</v>
      </c>
      <c r="N100" s="249">
        <v>50</v>
      </c>
      <c r="O100" s="250"/>
      <c r="P100" s="251"/>
      <c r="Q100" s="252"/>
      <c r="R100" s="46"/>
      <c r="S100" s="253"/>
      <c r="T100" s="254"/>
      <c r="U100" s="255"/>
      <c r="V100" s="256"/>
      <c r="W100" s="41"/>
      <c r="X100" s="257"/>
      <c r="Y100" s="258"/>
      <c r="Z100" s="259"/>
      <c r="AA100" s="260"/>
      <c r="AB100" s="27"/>
      <c r="AC100" s="28"/>
      <c r="AD100" s="261" t="str">
        <f t="shared" si="15"/>
        <v/>
      </c>
      <c r="AE100" s="262"/>
      <c r="AF100" s="30"/>
      <c r="AG100" s="31"/>
      <c r="AH100" s="265" t="s">
        <v>409</v>
      </c>
    </row>
    <row r="101" spans="1:34" s="6" customFormat="1" ht="12.75" customHeight="1" x14ac:dyDescent="0.2">
      <c r="A101" s="15" t="s">
        <v>8</v>
      </c>
      <c r="B101" s="16" t="s">
        <v>65</v>
      </c>
      <c r="C101" s="17" t="s">
        <v>49</v>
      </c>
      <c r="D101" s="18" t="s">
        <v>418</v>
      </c>
      <c r="E101" s="19" t="s">
        <v>419</v>
      </c>
      <c r="F101" s="20">
        <v>39682</v>
      </c>
      <c r="G101" s="33">
        <v>170</v>
      </c>
      <c r="H101" s="13" t="s">
        <v>30</v>
      </c>
      <c r="I101" s="34">
        <f t="shared" si="12"/>
        <v>170</v>
      </c>
      <c r="J101" s="12"/>
      <c r="K101" s="247">
        <f t="shared" si="13"/>
        <v>100</v>
      </c>
      <c r="L101" s="36">
        <f t="shared" si="14"/>
        <v>70</v>
      </c>
      <c r="M101" s="51" t="s">
        <v>190</v>
      </c>
      <c r="N101" s="52">
        <v>100</v>
      </c>
      <c r="O101" s="209"/>
      <c r="P101" s="201"/>
      <c r="Q101" s="53"/>
      <c r="R101" s="46"/>
      <c r="S101" s="47"/>
      <c r="T101" s="211"/>
      <c r="U101" s="203"/>
      <c r="V101" s="48"/>
      <c r="W101" s="41"/>
      <c r="X101" s="42"/>
      <c r="Y101" s="213"/>
      <c r="Z101" s="205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198" t="s">
        <v>428</v>
      </c>
    </row>
    <row r="102" spans="1:34" s="5" customFormat="1" x14ac:dyDescent="0.2">
      <c r="A102" s="15" t="s">
        <v>8</v>
      </c>
      <c r="B102" s="16" t="s">
        <v>65</v>
      </c>
      <c r="C102" s="17" t="s">
        <v>49</v>
      </c>
      <c r="D102" s="18" t="s">
        <v>422</v>
      </c>
      <c r="E102" s="19" t="s">
        <v>423</v>
      </c>
      <c r="F102" s="20">
        <v>34968</v>
      </c>
      <c r="G102" s="33">
        <f t="shared" si="11"/>
        <v>220</v>
      </c>
      <c r="H102" s="13" t="s">
        <v>30</v>
      </c>
      <c r="I102" s="34">
        <f t="shared" si="12"/>
        <v>220</v>
      </c>
      <c r="J102" s="12"/>
      <c r="K102" s="35">
        <f t="shared" si="13"/>
        <v>220</v>
      </c>
      <c r="L102" s="36">
        <f t="shared" si="14"/>
        <v>0</v>
      </c>
      <c r="M102" s="51" t="s">
        <v>190</v>
      </c>
      <c r="N102" s="52">
        <v>220</v>
      </c>
      <c r="O102" s="209"/>
      <c r="P102" s="201"/>
      <c r="Q102" s="53"/>
      <c r="R102" s="46"/>
      <c r="S102" s="47"/>
      <c r="T102" s="211"/>
      <c r="U102" s="203"/>
      <c r="V102" s="48"/>
      <c r="W102" s="41"/>
      <c r="X102" s="42"/>
      <c r="Y102" s="213"/>
      <c r="Z102" s="205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6" t="s">
        <v>424</v>
      </c>
    </row>
    <row r="103" spans="1:34" s="5" customFormat="1" x14ac:dyDescent="0.2">
      <c r="A103" s="15" t="s">
        <v>6</v>
      </c>
      <c r="B103" s="16" t="s">
        <v>65</v>
      </c>
      <c r="C103" s="17" t="s">
        <v>49</v>
      </c>
      <c r="D103" s="18" t="s">
        <v>426</v>
      </c>
      <c r="E103" s="19" t="s">
        <v>425</v>
      </c>
      <c r="F103" s="20">
        <v>42705</v>
      </c>
      <c r="G103" s="33">
        <f t="shared" si="11"/>
        <v>145</v>
      </c>
      <c r="H103" s="13" t="s">
        <v>30</v>
      </c>
      <c r="I103" s="34">
        <f t="shared" si="12"/>
        <v>145</v>
      </c>
      <c r="J103" s="12"/>
      <c r="K103" s="35">
        <f t="shared" si="13"/>
        <v>145</v>
      </c>
      <c r="L103" s="36">
        <f t="shared" si="14"/>
        <v>0</v>
      </c>
      <c r="M103" s="51" t="s">
        <v>111</v>
      </c>
      <c r="N103" s="52">
        <v>145</v>
      </c>
      <c r="O103" s="209"/>
      <c r="P103" s="201"/>
      <c r="Q103" s="53"/>
      <c r="R103" s="46"/>
      <c r="S103" s="47"/>
      <c r="T103" s="211"/>
      <c r="U103" s="203"/>
      <c r="V103" s="48"/>
      <c r="W103" s="41"/>
      <c r="X103" s="42"/>
      <c r="Y103" s="213"/>
      <c r="Z103" s="205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239" t="s">
        <v>427</v>
      </c>
    </row>
    <row r="104" spans="1:34" s="6" customFormat="1" x14ac:dyDescent="0.2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09"/>
      <c r="P104" s="201"/>
      <c r="Q104" s="53"/>
      <c r="R104" s="46"/>
      <c r="S104" s="47"/>
      <c r="T104" s="211"/>
      <c r="U104" s="203"/>
      <c r="V104" s="48"/>
      <c r="W104" s="41"/>
      <c r="X104" s="42"/>
      <c r="Y104" s="213"/>
      <c r="Z104" s="205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198"/>
    </row>
    <row r="105" spans="1:34" s="6" customFormat="1" x14ac:dyDescent="0.2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09"/>
      <c r="P105" s="201"/>
      <c r="Q105" s="53"/>
      <c r="R105" s="46"/>
      <c r="S105" s="47"/>
      <c r="T105" s="211"/>
      <c r="U105" s="203"/>
      <c r="V105" s="48"/>
      <c r="W105" s="41"/>
      <c r="X105" s="42"/>
      <c r="Y105" s="213"/>
      <c r="Z105" s="205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198"/>
    </row>
    <row r="106" spans="1:34" s="6" customFormat="1" x14ac:dyDescent="0.2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09"/>
      <c r="P106" s="201"/>
      <c r="Q106" s="53"/>
      <c r="R106" s="46"/>
      <c r="S106" s="47"/>
      <c r="T106" s="211"/>
      <c r="U106" s="203"/>
      <c r="V106" s="48"/>
      <c r="W106" s="41"/>
      <c r="X106" s="42"/>
      <c r="Y106" s="213"/>
      <c r="Z106" s="205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198"/>
    </row>
    <row r="107" spans="1:34" s="5" customFormat="1" ht="12.75" customHeight="1" x14ac:dyDescent="0.2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09"/>
      <c r="P107" s="201"/>
      <c r="Q107" s="53"/>
      <c r="R107" s="46"/>
      <c r="S107" s="47"/>
      <c r="T107" s="211"/>
      <c r="U107" s="203"/>
      <c r="V107" s="48"/>
      <c r="W107" s="41"/>
      <c r="X107" s="42"/>
      <c r="Y107" s="213"/>
      <c r="Z107" s="205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6"/>
    </row>
    <row r="108" spans="1:34" s="5" customFormat="1" ht="12.75" customHeight="1" x14ac:dyDescent="0.2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09"/>
      <c r="P108" s="201"/>
      <c r="Q108" s="53"/>
      <c r="R108" s="46"/>
      <c r="S108" s="47"/>
      <c r="T108" s="211"/>
      <c r="U108" s="203"/>
      <c r="V108" s="48"/>
      <c r="W108" s="41"/>
      <c r="X108" s="42"/>
      <c r="Y108" s="213"/>
      <c r="Z108" s="205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6"/>
    </row>
    <row r="109" spans="1:34" s="5" customFormat="1" x14ac:dyDescent="0.2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09"/>
      <c r="P109" s="201"/>
      <c r="Q109" s="53"/>
      <c r="R109" s="46"/>
      <c r="S109" s="47"/>
      <c r="T109" s="211"/>
      <c r="U109" s="203"/>
      <c r="V109" s="48"/>
      <c r="W109" s="41"/>
      <c r="X109" s="42"/>
      <c r="Y109" s="213"/>
      <c r="Z109" s="205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6"/>
    </row>
    <row r="110" spans="1:34" s="5" customFormat="1" x14ac:dyDescent="0.2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09"/>
      <c r="P110" s="201"/>
      <c r="Q110" s="53"/>
      <c r="R110" s="46"/>
      <c r="S110" s="47"/>
      <c r="T110" s="211"/>
      <c r="U110" s="203"/>
      <c r="V110" s="48"/>
      <c r="W110" s="41"/>
      <c r="X110" s="42"/>
      <c r="Y110" s="213"/>
      <c r="Z110" s="205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6"/>
    </row>
    <row r="111" spans="1:34" s="5" customFormat="1" x14ac:dyDescent="0.2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09"/>
      <c r="P111" s="201"/>
      <c r="Q111" s="53"/>
      <c r="R111" s="46"/>
      <c r="S111" s="47"/>
      <c r="T111" s="211"/>
      <c r="U111" s="203"/>
      <c r="V111" s="48"/>
      <c r="W111" s="41"/>
      <c r="X111" s="42"/>
      <c r="Y111" s="213"/>
      <c r="Z111" s="205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6"/>
    </row>
    <row r="112" spans="1:34" s="5" customFormat="1" x14ac:dyDescent="0.2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09"/>
      <c r="P112" s="201"/>
      <c r="Q112" s="53"/>
      <c r="R112" s="46"/>
      <c r="S112" s="47"/>
      <c r="T112" s="211"/>
      <c r="U112" s="203"/>
      <c r="V112" s="48"/>
      <c r="W112" s="41"/>
      <c r="X112" s="42"/>
      <c r="Y112" s="213"/>
      <c r="Z112" s="205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6"/>
    </row>
    <row r="113" spans="1:34" s="5" customFormat="1" x14ac:dyDescent="0.2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09"/>
      <c r="P113" s="201"/>
      <c r="Q113" s="53"/>
      <c r="R113" s="46"/>
      <c r="S113" s="47"/>
      <c r="T113" s="211"/>
      <c r="U113" s="203"/>
      <c r="V113" s="48"/>
      <c r="W113" s="41"/>
      <c r="X113" s="42"/>
      <c r="Y113" s="213"/>
      <c r="Z113" s="205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6"/>
    </row>
    <row r="114" spans="1:34" ht="11.25" customHeight="1" x14ac:dyDescent="0.2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09"/>
      <c r="P114" s="201"/>
      <c r="Q114" s="53"/>
      <c r="R114" s="46"/>
      <c r="S114" s="47"/>
      <c r="T114" s="211"/>
      <c r="U114" s="203"/>
      <c r="V114" s="48"/>
      <c r="W114" s="41"/>
      <c r="X114" s="42"/>
      <c r="Y114" s="213"/>
      <c r="Z114" s="205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7"/>
    </row>
    <row r="115" spans="1:34" ht="11.25" customHeight="1" x14ac:dyDescent="0.2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09"/>
      <c r="P115" s="201"/>
      <c r="Q115" s="53"/>
      <c r="R115" s="46"/>
      <c r="S115" s="47"/>
      <c r="T115" s="211"/>
      <c r="U115" s="203"/>
      <c r="V115" s="48"/>
      <c r="W115" s="41"/>
      <c r="X115" s="42"/>
      <c r="Y115" s="213"/>
      <c r="Z115" s="205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7"/>
    </row>
    <row r="116" spans="1:34" ht="11.25" customHeight="1" x14ac:dyDescent="0.2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09"/>
      <c r="P116" s="201"/>
      <c r="Q116" s="53"/>
      <c r="R116" s="46"/>
      <c r="S116" s="47"/>
      <c r="T116" s="211"/>
      <c r="U116" s="203"/>
      <c r="V116" s="48"/>
      <c r="W116" s="41"/>
      <c r="X116" s="42"/>
      <c r="Y116" s="213"/>
      <c r="Z116" s="205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7"/>
    </row>
    <row r="117" spans="1:34" s="5" customFormat="1" x14ac:dyDescent="0.2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09"/>
      <c r="P117" s="201"/>
      <c r="Q117" s="53"/>
      <c r="R117" s="46"/>
      <c r="S117" s="47"/>
      <c r="T117" s="211"/>
      <c r="U117" s="203"/>
      <c r="V117" s="48"/>
      <c r="W117" s="41"/>
      <c r="X117" s="42"/>
      <c r="Y117" s="213"/>
      <c r="Z117" s="205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6"/>
    </row>
    <row r="118" spans="1:34" s="5" customFormat="1" x14ac:dyDescent="0.2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09"/>
      <c r="P118" s="201"/>
      <c r="Q118" s="53"/>
      <c r="R118" s="46"/>
      <c r="S118" s="47"/>
      <c r="T118" s="211"/>
      <c r="U118" s="203"/>
      <c r="V118" s="48"/>
      <c r="W118" s="41"/>
      <c r="X118" s="42"/>
      <c r="Y118" s="213"/>
      <c r="Z118" s="205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6"/>
    </row>
    <row r="119" spans="1:34" s="5" customFormat="1" x14ac:dyDescent="0.2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09"/>
      <c r="P119" s="201"/>
      <c r="Q119" s="53"/>
      <c r="R119" s="46"/>
      <c r="S119" s="47"/>
      <c r="T119" s="211"/>
      <c r="U119" s="203"/>
      <c r="V119" s="48"/>
      <c r="W119" s="41"/>
      <c r="X119" s="42"/>
      <c r="Y119" s="213"/>
      <c r="Z119" s="205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6"/>
    </row>
    <row r="120" spans="1:34" s="6" customFormat="1" ht="12.75" customHeight="1" x14ac:dyDescent="0.2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09"/>
      <c r="P120" s="201"/>
      <c r="Q120" s="53"/>
      <c r="R120" s="46"/>
      <c r="S120" s="47"/>
      <c r="T120" s="211"/>
      <c r="U120" s="203"/>
      <c r="V120" s="48"/>
      <c r="W120" s="41"/>
      <c r="X120" s="42"/>
      <c r="Y120" s="213"/>
      <c r="Z120" s="205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198"/>
    </row>
    <row r="121" spans="1:34" s="5" customFormat="1" ht="12.75" customHeight="1" x14ac:dyDescent="0.2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09"/>
      <c r="P121" s="201"/>
      <c r="Q121" s="53"/>
      <c r="R121" s="46"/>
      <c r="S121" s="47"/>
      <c r="T121" s="211"/>
      <c r="U121" s="203"/>
      <c r="V121" s="48"/>
      <c r="W121" s="41"/>
      <c r="X121" s="42"/>
      <c r="Y121" s="213"/>
      <c r="Z121" s="205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6"/>
    </row>
    <row r="122" spans="1:34" s="5" customFormat="1" x14ac:dyDescent="0.2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09"/>
      <c r="P122" s="201"/>
      <c r="Q122" s="53"/>
      <c r="R122" s="46"/>
      <c r="S122" s="47"/>
      <c r="T122" s="211"/>
      <c r="U122" s="203"/>
      <c r="V122" s="48"/>
      <c r="W122" s="41"/>
      <c r="X122" s="42"/>
      <c r="Y122" s="213"/>
      <c r="Z122" s="205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6"/>
    </row>
    <row r="123" spans="1:34" s="5" customFormat="1" x14ac:dyDescent="0.2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09"/>
      <c r="P123" s="201"/>
      <c r="Q123" s="53"/>
      <c r="R123" s="46"/>
      <c r="S123" s="47"/>
      <c r="T123" s="211"/>
      <c r="U123" s="203"/>
      <c r="V123" s="48"/>
      <c r="W123" s="41"/>
      <c r="X123" s="42"/>
      <c r="Y123" s="213"/>
      <c r="Z123" s="205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6"/>
    </row>
    <row r="124" spans="1:34" s="6" customFormat="1" x14ac:dyDescent="0.2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09"/>
      <c r="P124" s="201"/>
      <c r="Q124" s="53"/>
      <c r="R124" s="46"/>
      <c r="S124" s="47"/>
      <c r="T124" s="211"/>
      <c r="U124" s="203"/>
      <c r="V124" s="48"/>
      <c r="W124" s="41"/>
      <c r="X124" s="42"/>
      <c r="Y124" s="213"/>
      <c r="Z124" s="205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198"/>
    </row>
    <row r="125" spans="1:34" s="6" customFormat="1" x14ac:dyDescent="0.2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09"/>
      <c r="P125" s="201"/>
      <c r="Q125" s="53"/>
      <c r="R125" s="46"/>
      <c r="S125" s="47"/>
      <c r="T125" s="211"/>
      <c r="U125" s="203"/>
      <c r="V125" s="48"/>
      <c r="W125" s="41"/>
      <c r="X125" s="42"/>
      <c r="Y125" s="213"/>
      <c r="Z125" s="205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198"/>
    </row>
    <row r="126" spans="1:34" s="6" customFormat="1" x14ac:dyDescent="0.2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09"/>
      <c r="P126" s="201"/>
      <c r="Q126" s="53"/>
      <c r="R126" s="46"/>
      <c r="S126" s="47"/>
      <c r="T126" s="211"/>
      <c r="U126" s="203"/>
      <c r="V126" s="48"/>
      <c r="W126" s="41"/>
      <c r="X126" s="42"/>
      <c r="Y126" s="213"/>
      <c r="Z126" s="205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198"/>
    </row>
    <row r="127" spans="1:34" s="6" customFormat="1" x14ac:dyDescent="0.2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09"/>
      <c r="P127" s="201"/>
      <c r="Q127" s="53"/>
      <c r="R127" s="46"/>
      <c r="S127" s="47"/>
      <c r="T127" s="211"/>
      <c r="U127" s="203"/>
      <c r="V127" s="48"/>
      <c r="W127" s="41"/>
      <c r="X127" s="42"/>
      <c r="Y127" s="213"/>
      <c r="Z127" s="205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198"/>
    </row>
    <row r="128" spans="1:34" s="6" customFormat="1" ht="12.75" customHeight="1" x14ac:dyDescent="0.2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09"/>
      <c r="P128" s="201"/>
      <c r="Q128" s="53"/>
      <c r="R128" s="46"/>
      <c r="S128" s="47"/>
      <c r="T128" s="211"/>
      <c r="U128" s="203"/>
      <c r="V128" s="48"/>
      <c r="W128" s="41"/>
      <c r="X128" s="42"/>
      <c r="Y128" s="213"/>
      <c r="Z128" s="205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198"/>
    </row>
    <row r="129" spans="1:34" s="6" customFormat="1" ht="12.75" customHeight="1" x14ac:dyDescent="0.2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09"/>
      <c r="P129" s="201"/>
      <c r="Q129" s="53"/>
      <c r="R129" s="46"/>
      <c r="S129" s="47"/>
      <c r="T129" s="211"/>
      <c r="U129" s="203"/>
      <c r="V129" s="48"/>
      <c r="W129" s="41"/>
      <c r="X129" s="42"/>
      <c r="Y129" s="213"/>
      <c r="Z129" s="205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198"/>
    </row>
    <row r="130" spans="1:34" s="6" customFormat="1" ht="12.75" customHeight="1" x14ac:dyDescent="0.2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09"/>
      <c r="P130" s="201"/>
      <c r="Q130" s="53"/>
      <c r="R130" s="46"/>
      <c r="S130" s="47"/>
      <c r="T130" s="211"/>
      <c r="U130" s="203"/>
      <c r="V130" s="48"/>
      <c r="W130" s="41"/>
      <c r="X130" s="42"/>
      <c r="Y130" s="213"/>
      <c r="Z130" s="205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198"/>
    </row>
    <row r="131" spans="1:34" s="6" customFormat="1" ht="12.75" customHeight="1" x14ac:dyDescent="0.2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09"/>
      <c r="P131" s="201"/>
      <c r="Q131" s="53"/>
      <c r="R131" s="46"/>
      <c r="S131" s="47"/>
      <c r="T131" s="211"/>
      <c r="U131" s="203"/>
      <c r="V131" s="48"/>
      <c r="W131" s="41"/>
      <c r="X131" s="42"/>
      <c r="Y131" s="213"/>
      <c r="Z131" s="205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198"/>
    </row>
    <row r="132" spans="1:34" s="6" customFormat="1" ht="12.75" customHeight="1" x14ac:dyDescent="0.2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09"/>
      <c r="P132" s="201"/>
      <c r="Q132" s="53"/>
      <c r="R132" s="46"/>
      <c r="S132" s="47"/>
      <c r="T132" s="211"/>
      <c r="U132" s="203"/>
      <c r="V132" s="48"/>
      <c r="W132" s="41"/>
      <c r="X132" s="42"/>
      <c r="Y132" s="213"/>
      <c r="Z132" s="205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198"/>
    </row>
    <row r="133" spans="1:34" s="6" customFormat="1" ht="12.75" customHeight="1" x14ac:dyDescent="0.2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09"/>
      <c r="P133" s="201"/>
      <c r="Q133" s="53"/>
      <c r="R133" s="46"/>
      <c r="S133" s="47"/>
      <c r="T133" s="211"/>
      <c r="U133" s="203"/>
      <c r="V133" s="48"/>
      <c r="W133" s="41"/>
      <c r="X133" s="42"/>
      <c r="Y133" s="213"/>
      <c r="Z133" s="205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198"/>
    </row>
    <row r="134" spans="1:34" s="6" customFormat="1" ht="12.75" customHeight="1" x14ac:dyDescent="0.2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09"/>
      <c r="P134" s="201"/>
      <c r="Q134" s="53"/>
      <c r="R134" s="46"/>
      <c r="S134" s="47"/>
      <c r="T134" s="211"/>
      <c r="U134" s="203"/>
      <c r="V134" s="48"/>
      <c r="W134" s="41"/>
      <c r="X134" s="42"/>
      <c r="Y134" s="213"/>
      <c r="Z134" s="205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198"/>
    </row>
    <row r="135" spans="1:34" s="6" customFormat="1" ht="12.75" customHeight="1" x14ac:dyDescent="0.2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09"/>
      <c r="P135" s="201"/>
      <c r="Q135" s="53"/>
      <c r="R135" s="46"/>
      <c r="S135" s="47"/>
      <c r="T135" s="211"/>
      <c r="U135" s="203"/>
      <c r="V135" s="48"/>
      <c r="W135" s="41"/>
      <c r="X135" s="42"/>
      <c r="Y135" s="213"/>
      <c r="Z135" s="205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198"/>
    </row>
    <row r="136" spans="1:34" s="5" customFormat="1" ht="12.75" customHeight="1" x14ac:dyDescent="0.2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09"/>
      <c r="P136" s="201"/>
      <c r="Q136" s="53"/>
      <c r="R136" s="46"/>
      <c r="S136" s="47"/>
      <c r="T136" s="211"/>
      <c r="U136" s="203"/>
      <c r="V136" s="48"/>
      <c r="W136" s="41"/>
      <c r="X136" s="42"/>
      <c r="Y136" s="213"/>
      <c r="Z136" s="205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6"/>
    </row>
    <row r="137" spans="1:34" s="5" customFormat="1" x14ac:dyDescent="0.2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09"/>
      <c r="P137" s="201"/>
      <c r="Q137" s="53"/>
      <c r="R137" s="46"/>
      <c r="S137" s="47"/>
      <c r="T137" s="211"/>
      <c r="U137" s="203"/>
      <c r="V137" s="48"/>
      <c r="W137" s="41"/>
      <c r="X137" s="42"/>
      <c r="Y137" s="213"/>
      <c r="Z137" s="205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6"/>
    </row>
    <row r="138" spans="1:34" s="5" customFormat="1" ht="12.75" customHeight="1" x14ac:dyDescent="0.2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09"/>
      <c r="P138" s="201"/>
      <c r="Q138" s="53"/>
      <c r="R138" s="46"/>
      <c r="S138" s="47"/>
      <c r="T138" s="211"/>
      <c r="U138" s="203"/>
      <c r="V138" s="48"/>
      <c r="W138" s="41"/>
      <c r="X138" s="42"/>
      <c r="Y138" s="213"/>
      <c r="Z138" s="205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6"/>
    </row>
    <row r="139" spans="1:34" s="5" customFormat="1" ht="12.75" customHeight="1" x14ac:dyDescent="0.2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09"/>
      <c r="P139" s="201"/>
      <c r="Q139" s="53"/>
      <c r="R139" s="46"/>
      <c r="S139" s="47"/>
      <c r="T139" s="211"/>
      <c r="U139" s="203"/>
      <c r="V139" s="48"/>
      <c r="W139" s="41"/>
      <c r="X139" s="42"/>
      <c r="Y139" s="213"/>
      <c r="Z139" s="205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6"/>
    </row>
    <row r="140" spans="1:34" s="5" customFormat="1" ht="12.75" customHeight="1" x14ac:dyDescent="0.2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09"/>
      <c r="P140" s="201"/>
      <c r="Q140" s="53"/>
      <c r="R140" s="46"/>
      <c r="S140" s="47"/>
      <c r="T140" s="211"/>
      <c r="U140" s="203"/>
      <c r="V140" s="48"/>
      <c r="W140" s="41"/>
      <c r="X140" s="42"/>
      <c r="Y140" s="213"/>
      <c r="Z140" s="205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6"/>
    </row>
    <row r="141" spans="1:34" s="5" customFormat="1" ht="12.75" customHeight="1" x14ac:dyDescent="0.2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09"/>
      <c r="P141" s="201"/>
      <c r="Q141" s="53"/>
      <c r="R141" s="46"/>
      <c r="S141" s="47"/>
      <c r="T141" s="211"/>
      <c r="U141" s="203"/>
      <c r="V141" s="48"/>
      <c r="W141" s="41"/>
      <c r="X141" s="42"/>
      <c r="Y141" s="213"/>
      <c r="Z141" s="205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6"/>
    </row>
    <row r="142" spans="1:34" s="5" customFormat="1" ht="12.75" customHeight="1" x14ac:dyDescent="0.2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09"/>
      <c r="P142" s="201"/>
      <c r="Q142" s="53"/>
      <c r="R142" s="46"/>
      <c r="S142" s="47"/>
      <c r="T142" s="211"/>
      <c r="U142" s="203"/>
      <c r="V142" s="48"/>
      <c r="W142" s="41"/>
      <c r="X142" s="42"/>
      <c r="Y142" s="213"/>
      <c r="Z142" s="205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6"/>
    </row>
    <row r="143" spans="1:34" s="6" customFormat="1" ht="12.75" customHeight="1" x14ac:dyDescent="0.2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09"/>
      <c r="P143" s="201"/>
      <c r="Q143" s="53"/>
      <c r="R143" s="46"/>
      <c r="S143" s="47"/>
      <c r="T143" s="211"/>
      <c r="U143" s="203"/>
      <c r="V143" s="48"/>
      <c r="W143" s="41"/>
      <c r="X143" s="42"/>
      <c r="Y143" s="213"/>
      <c r="Z143" s="205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198"/>
    </row>
    <row r="144" spans="1:34" s="6" customFormat="1" ht="12.75" customHeight="1" x14ac:dyDescent="0.2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09"/>
      <c r="P144" s="201"/>
      <c r="Q144" s="53"/>
      <c r="R144" s="46"/>
      <c r="S144" s="47"/>
      <c r="T144" s="211"/>
      <c r="U144" s="203"/>
      <c r="V144" s="48"/>
      <c r="W144" s="41"/>
      <c r="X144" s="42"/>
      <c r="Y144" s="213"/>
      <c r="Z144" s="205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198"/>
    </row>
    <row r="145" spans="1:34" s="6" customFormat="1" x14ac:dyDescent="0.2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09"/>
      <c r="P145" s="201"/>
      <c r="Q145" s="53"/>
      <c r="R145" s="46"/>
      <c r="S145" s="47"/>
      <c r="T145" s="211"/>
      <c r="U145" s="203"/>
      <c r="V145" s="48"/>
      <c r="W145" s="41"/>
      <c r="X145" s="42"/>
      <c r="Y145" s="213"/>
      <c r="Z145" s="205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198"/>
    </row>
    <row r="146" spans="1:34" s="5" customFormat="1" ht="12.75" customHeight="1" x14ac:dyDescent="0.2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09"/>
      <c r="P146" s="201"/>
      <c r="Q146" s="53"/>
      <c r="R146" s="46"/>
      <c r="S146" s="47"/>
      <c r="T146" s="211"/>
      <c r="U146" s="203"/>
      <c r="V146" s="48"/>
      <c r="W146" s="41"/>
      <c r="X146" s="42"/>
      <c r="Y146" s="213"/>
      <c r="Z146" s="205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6"/>
    </row>
    <row r="147" spans="1:34" s="5" customFormat="1" ht="12.75" customHeight="1" x14ac:dyDescent="0.2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09"/>
      <c r="P147" s="201"/>
      <c r="Q147" s="53"/>
      <c r="R147" s="46"/>
      <c r="S147" s="47"/>
      <c r="T147" s="211"/>
      <c r="U147" s="203"/>
      <c r="V147" s="48"/>
      <c r="W147" s="41"/>
      <c r="X147" s="42"/>
      <c r="Y147" s="213"/>
      <c r="Z147" s="205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6"/>
    </row>
    <row r="148" spans="1:34" s="5" customFormat="1" ht="12.75" customHeight="1" x14ac:dyDescent="0.2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09"/>
      <c r="P148" s="201"/>
      <c r="Q148" s="53"/>
      <c r="R148" s="46"/>
      <c r="S148" s="47"/>
      <c r="T148" s="211"/>
      <c r="U148" s="203"/>
      <c r="V148" s="48"/>
      <c r="W148" s="41"/>
      <c r="X148" s="42"/>
      <c r="Y148" s="213"/>
      <c r="Z148" s="205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6"/>
    </row>
    <row r="149" spans="1:34" s="5" customFormat="1" ht="12.75" customHeight="1" x14ac:dyDescent="0.2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09"/>
      <c r="P149" s="201"/>
      <c r="Q149" s="53"/>
      <c r="R149" s="46"/>
      <c r="S149" s="47"/>
      <c r="T149" s="211"/>
      <c r="U149" s="203"/>
      <c r="V149" s="48"/>
      <c r="W149" s="41"/>
      <c r="X149" s="42"/>
      <c r="Y149" s="213"/>
      <c r="Z149" s="205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6"/>
    </row>
    <row r="150" spans="1:34" s="5" customFormat="1" ht="12.75" customHeight="1" x14ac:dyDescent="0.2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09"/>
      <c r="P150" s="201"/>
      <c r="Q150" s="53"/>
      <c r="R150" s="46"/>
      <c r="S150" s="47"/>
      <c r="T150" s="211"/>
      <c r="U150" s="203"/>
      <c r="V150" s="48"/>
      <c r="W150" s="41"/>
      <c r="X150" s="42"/>
      <c r="Y150" s="213"/>
      <c r="Z150" s="205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6"/>
    </row>
    <row r="151" spans="1:34" s="5" customFormat="1" ht="12.75" customHeight="1" x14ac:dyDescent="0.2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09"/>
      <c r="P151" s="201"/>
      <c r="Q151" s="53"/>
      <c r="R151" s="46"/>
      <c r="S151" s="47"/>
      <c r="T151" s="211"/>
      <c r="U151" s="203"/>
      <c r="V151" s="48"/>
      <c r="W151" s="41"/>
      <c r="X151" s="42"/>
      <c r="Y151" s="213"/>
      <c r="Z151" s="205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6"/>
    </row>
    <row r="152" spans="1:34" s="5" customFormat="1" ht="12.75" customHeight="1" x14ac:dyDescent="0.2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09"/>
      <c r="P152" s="201"/>
      <c r="Q152" s="53"/>
      <c r="R152" s="46"/>
      <c r="S152" s="47"/>
      <c r="T152" s="211"/>
      <c r="U152" s="203"/>
      <c r="V152" s="48"/>
      <c r="W152" s="41"/>
      <c r="X152" s="42"/>
      <c r="Y152" s="213"/>
      <c r="Z152" s="205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6"/>
    </row>
    <row r="153" spans="1:34" s="5" customFormat="1" x14ac:dyDescent="0.2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09"/>
      <c r="P153" s="201"/>
      <c r="Q153" s="53"/>
      <c r="R153" s="46"/>
      <c r="S153" s="47"/>
      <c r="T153" s="211"/>
      <c r="U153" s="203"/>
      <c r="V153" s="48"/>
      <c r="W153" s="41"/>
      <c r="X153" s="42"/>
      <c r="Y153" s="213"/>
      <c r="Z153" s="205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6"/>
    </row>
    <row r="154" spans="1:34" s="5" customFormat="1" x14ac:dyDescent="0.2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09"/>
      <c r="P154" s="201"/>
      <c r="Q154" s="53"/>
      <c r="R154" s="46"/>
      <c r="S154" s="47"/>
      <c r="T154" s="211"/>
      <c r="U154" s="203"/>
      <c r="V154" s="48"/>
      <c r="W154" s="41"/>
      <c r="X154" s="42"/>
      <c r="Y154" s="213"/>
      <c r="Z154" s="205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6"/>
    </row>
    <row r="155" spans="1:34" s="5" customFormat="1" ht="12.75" customHeight="1" x14ac:dyDescent="0.2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09"/>
      <c r="P155" s="201"/>
      <c r="Q155" s="53"/>
      <c r="R155" s="46"/>
      <c r="S155" s="47"/>
      <c r="T155" s="211"/>
      <c r="U155" s="203"/>
      <c r="V155" s="48"/>
      <c r="W155" s="41"/>
      <c r="X155" s="42"/>
      <c r="Y155" s="213"/>
      <c r="Z155" s="205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6"/>
    </row>
    <row r="156" spans="1:34" s="5" customFormat="1" ht="12.75" customHeight="1" x14ac:dyDescent="0.2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09"/>
      <c r="P156" s="201"/>
      <c r="Q156" s="53"/>
      <c r="R156" s="46"/>
      <c r="S156" s="47"/>
      <c r="T156" s="211"/>
      <c r="U156" s="203"/>
      <c r="V156" s="48"/>
      <c r="W156" s="41"/>
      <c r="X156" s="42"/>
      <c r="Y156" s="213"/>
      <c r="Z156" s="205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6"/>
    </row>
    <row r="157" spans="1:34" s="5" customFormat="1" ht="12.75" customHeight="1" x14ac:dyDescent="0.2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09"/>
      <c r="P157" s="201"/>
      <c r="Q157" s="53"/>
      <c r="R157" s="46"/>
      <c r="S157" s="47"/>
      <c r="T157" s="211"/>
      <c r="U157" s="203"/>
      <c r="V157" s="48"/>
      <c r="W157" s="41"/>
      <c r="X157" s="42"/>
      <c r="Y157" s="213"/>
      <c r="Z157" s="205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6"/>
    </row>
    <row r="158" spans="1:34" s="5" customFormat="1" ht="12.75" customHeight="1" x14ac:dyDescent="0.2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09"/>
      <c r="P158" s="201"/>
      <c r="Q158" s="53"/>
      <c r="R158" s="46"/>
      <c r="S158" s="47"/>
      <c r="T158" s="211"/>
      <c r="U158" s="203"/>
      <c r="V158" s="48"/>
      <c r="W158" s="41"/>
      <c r="X158" s="42"/>
      <c r="Y158" s="213"/>
      <c r="Z158" s="205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6"/>
    </row>
    <row r="159" spans="1:34" s="5" customFormat="1" ht="12.75" customHeight="1" x14ac:dyDescent="0.2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09"/>
      <c r="P159" s="201"/>
      <c r="Q159" s="53"/>
      <c r="R159" s="46"/>
      <c r="S159" s="47"/>
      <c r="T159" s="211"/>
      <c r="U159" s="203"/>
      <c r="V159" s="48"/>
      <c r="W159" s="41"/>
      <c r="X159" s="42"/>
      <c r="Y159" s="213"/>
      <c r="Z159" s="205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6"/>
    </row>
    <row r="160" spans="1:34" s="5" customFormat="1" ht="12.75" customHeight="1" x14ac:dyDescent="0.2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09"/>
      <c r="P160" s="201"/>
      <c r="Q160" s="53"/>
      <c r="R160" s="46"/>
      <c r="S160" s="47"/>
      <c r="T160" s="211"/>
      <c r="U160" s="203"/>
      <c r="V160" s="48"/>
      <c r="W160" s="41"/>
      <c r="X160" s="42"/>
      <c r="Y160" s="213"/>
      <c r="Z160" s="205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6"/>
    </row>
    <row r="161" spans="1:34" s="5" customFormat="1" x14ac:dyDescent="0.2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09"/>
      <c r="P161" s="201"/>
      <c r="Q161" s="53"/>
      <c r="R161" s="46"/>
      <c r="S161" s="47"/>
      <c r="T161" s="211"/>
      <c r="U161" s="203"/>
      <c r="V161" s="48"/>
      <c r="W161" s="41"/>
      <c r="X161" s="42"/>
      <c r="Y161" s="213"/>
      <c r="Z161" s="205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6"/>
    </row>
    <row r="162" spans="1:34" s="5" customFormat="1" x14ac:dyDescent="0.2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09"/>
      <c r="P162" s="201"/>
      <c r="Q162" s="53"/>
      <c r="R162" s="46"/>
      <c r="S162" s="47"/>
      <c r="T162" s="211"/>
      <c r="U162" s="203"/>
      <c r="V162" s="48"/>
      <c r="W162" s="41"/>
      <c r="X162" s="42"/>
      <c r="Y162" s="213"/>
      <c r="Z162" s="205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6"/>
    </row>
    <row r="163" spans="1:34" s="5" customFormat="1" ht="14.25" customHeight="1" x14ac:dyDescent="0.2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09"/>
      <c r="P163" s="201"/>
      <c r="Q163" s="53"/>
      <c r="R163" s="46"/>
      <c r="S163" s="47"/>
      <c r="T163" s="211"/>
      <c r="U163" s="203"/>
      <c r="V163" s="48"/>
      <c r="W163" s="41"/>
      <c r="X163" s="42"/>
      <c r="Y163" s="213"/>
      <c r="Z163" s="205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6"/>
    </row>
    <row r="164" spans="1:34" s="5" customFormat="1" ht="14.25" customHeight="1" x14ac:dyDescent="0.2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09"/>
      <c r="P164" s="201"/>
      <c r="Q164" s="53"/>
      <c r="R164" s="46"/>
      <c r="S164" s="47"/>
      <c r="T164" s="211"/>
      <c r="U164" s="203"/>
      <c r="V164" s="48"/>
      <c r="W164" s="41"/>
      <c r="X164" s="42"/>
      <c r="Y164" s="213"/>
      <c r="Z164" s="205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6"/>
    </row>
    <row r="165" spans="1:34" s="5" customFormat="1" ht="14.25" customHeight="1" x14ac:dyDescent="0.2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09"/>
      <c r="P165" s="201"/>
      <c r="Q165" s="53"/>
      <c r="R165" s="46"/>
      <c r="S165" s="47"/>
      <c r="T165" s="211"/>
      <c r="U165" s="203"/>
      <c r="V165" s="48"/>
      <c r="W165" s="41"/>
      <c r="X165" s="42"/>
      <c r="Y165" s="213"/>
      <c r="Z165" s="205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6"/>
    </row>
    <row r="166" spans="1:34" s="5" customFormat="1" ht="14.25" customHeight="1" x14ac:dyDescent="0.2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09"/>
      <c r="P166" s="201"/>
      <c r="Q166" s="53"/>
      <c r="R166" s="46"/>
      <c r="S166" s="47"/>
      <c r="T166" s="211"/>
      <c r="U166" s="203"/>
      <c r="V166" s="48"/>
      <c r="W166" s="41"/>
      <c r="X166" s="42"/>
      <c r="Y166" s="213"/>
      <c r="Z166" s="205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6"/>
    </row>
    <row r="167" spans="1:34" s="5" customFormat="1" x14ac:dyDescent="0.2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09"/>
      <c r="P167" s="201"/>
      <c r="Q167" s="53"/>
      <c r="R167" s="46"/>
      <c r="S167" s="47"/>
      <c r="T167" s="211"/>
      <c r="U167" s="203"/>
      <c r="V167" s="48"/>
      <c r="W167" s="41"/>
      <c r="X167" s="42"/>
      <c r="Y167" s="213"/>
      <c r="Z167" s="205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6"/>
    </row>
    <row r="168" spans="1:34" s="5" customFormat="1" x14ac:dyDescent="0.2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09"/>
      <c r="P168" s="201"/>
      <c r="Q168" s="53"/>
      <c r="R168" s="46"/>
      <c r="S168" s="47"/>
      <c r="T168" s="211"/>
      <c r="U168" s="203"/>
      <c r="V168" s="48"/>
      <c r="W168" s="41"/>
      <c r="X168" s="42"/>
      <c r="Y168" s="213"/>
      <c r="Z168" s="205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6"/>
    </row>
    <row r="169" spans="1:34" s="5" customFormat="1" x14ac:dyDescent="0.2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09"/>
      <c r="P169" s="201"/>
      <c r="Q169" s="53"/>
      <c r="R169" s="46"/>
      <c r="S169" s="47"/>
      <c r="T169" s="211"/>
      <c r="U169" s="203"/>
      <c r="V169" s="48"/>
      <c r="W169" s="41"/>
      <c r="X169" s="42"/>
      <c r="Y169" s="213"/>
      <c r="Z169" s="205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6"/>
    </row>
    <row r="170" spans="1:34" s="5" customFormat="1" x14ac:dyDescent="0.2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09"/>
      <c r="P170" s="201"/>
      <c r="Q170" s="53"/>
      <c r="R170" s="46"/>
      <c r="S170" s="47"/>
      <c r="T170" s="211"/>
      <c r="U170" s="203"/>
      <c r="V170" s="48"/>
      <c r="W170" s="41"/>
      <c r="X170" s="42"/>
      <c r="Y170" s="213"/>
      <c r="Z170" s="205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6"/>
    </row>
    <row r="171" spans="1:34" s="5" customFormat="1" x14ac:dyDescent="0.2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09"/>
      <c r="P171" s="201"/>
      <c r="Q171" s="53"/>
      <c r="R171" s="46"/>
      <c r="S171" s="47"/>
      <c r="T171" s="211"/>
      <c r="U171" s="203"/>
      <c r="V171" s="48"/>
      <c r="W171" s="41"/>
      <c r="X171" s="42"/>
      <c r="Y171" s="213"/>
      <c r="Z171" s="205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6"/>
    </row>
    <row r="172" spans="1:34" s="5" customFormat="1" x14ac:dyDescent="0.2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09"/>
      <c r="P172" s="201"/>
      <c r="Q172" s="53"/>
      <c r="R172" s="46"/>
      <c r="S172" s="47"/>
      <c r="T172" s="211"/>
      <c r="U172" s="203"/>
      <c r="V172" s="48"/>
      <c r="W172" s="41"/>
      <c r="X172" s="42"/>
      <c r="Y172" s="213"/>
      <c r="Z172" s="205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6"/>
    </row>
    <row r="173" spans="1:34" s="5" customFormat="1" x14ac:dyDescent="0.2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09"/>
      <c r="P173" s="201"/>
      <c r="Q173" s="53"/>
      <c r="R173" s="46"/>
      <c r="S173" s="47"/>
      <c r="T173" s="211"/>
      <c r="U173" s="203"/>
      <c r="V173" s="48"/>
      <c r="W173" s="41"/>
      <c r="X173" s="42"/>
      <c r="Y173" s="213"/>
      <c r="Z173" s="205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6"/>
    </row>
    <row r="174" spans="1:34" s="5" customFormat="1" x14ac:dyDescent="0.2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09"/>
      <c r="P174" s="201"/>
      <c r="Q174" s="53"/>
      <c r="R174" s="46"/>
      <c r="S174" s="47"/>
      <c r="T174" s="211"/>
      <c r="U174" s="203"/>
      <c r="V174" s="48"/>
      <c r="W174" s="41"/>
      <c r="X174" s="42"/>
      <c r="Y174" s="213"/>
      <c r="Z174" s="205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6"/>
    </row>
    <row r="175" spans="1:34" s="5" customFormat="1" x14ac:dyDescent="0.2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09"/>
      <c r="P175" s="201"/>
      <c r="Q175" s="53"/>
      <c r="R175" s="46"/>
      <c r="S175" s="47"/>
      <c r="T175" s="211"/>
      <c r="U175" s="203"/>
      <c r="V175" s="48"/>
      <c r="W175" s="41"/>
      <c r="X175" s="42"/>
      <c r="Y175" s="213"/>
      <c r="Z175" s="205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6"/>
    </row>
    <row r="176" spans="1:34" s="6" customFormat="1" ht="12" customHeight="1" x14ac:dyDescent="0.2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09"/>
      <c r="P176" s="201"/>
      <c r="Q176" s="53"/>
      <c r="R176" s="46"/>
      <c r="S176" s="47"/>
      <c r="T176" s="211"/>
      <c r="U176" s="203"/>
      <c r="V176" s="48"/>
      <c r="W176" s="41"/>
      <c r="X176" s="42"/>
      <c r="Y176" s="213"/>
      <c r="Z176" s="205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198"/>
    </row>
    <row r="177" spans="1:34" s="6" customFormat="1" ht="12" customHeight="1" x14ac:dyDescent="0.2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09"/>
      <c r="P177" s="201"/>
      <c r="Q177" s="53"/>
      <c r="R177" s="46"/>
      <c r="S177" s="47"/>
      <c r="T177" s="211"/>
      <c r="U177" s="203"/>
      <c r="V177" s="48"/>
      <c r="W177" s="41"/>
      <c r="X177" s="42"/>
      <c r="Y177" s="213"/>
      <c r="Z177" s="205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198"/>
    </row>
    <row r="178" spans="1:34" s="6" customFormat="1" ht="12.75" customHeight="1" x14ac:dyDescent="0.2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09"/>
      <c r="P178" s="201"/>
      <c r="Q178" s="53"/>
      <c r="R178" s="46"/>
      <c r="S178" s="47"/>
      <c r="T178" s="211"/>
      <c r="U178" s="203"/>
      <c r="V178" s="48"/>
      <c r="W178" s="41"/>
      <c r="X178" s="42"/>
      <c r="Y178" s="213"/>
      <c r="Z178" s="205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198"/>
    </row>
    <row r="179" spans="1:34" s="6" customFormat="1" ht="12" customHeight="1" x14ac:dyDescent="0.2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09"/>
      <c r="P179" s="201"/>
      <c r="Q179" s="53"/>
      <c r="R179" s="46"/>
      <c r="S179" s="47"/>
      <c r="T179" s="211"/>
      <c r="U179" s="203"/>
      <c r="V179" s="48"/>
      <c r="W179" s="41"/>
      <c r="X179" s="42"/>
      <c r="Y179" s="213"/>
      <c r="Z179" s="205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198"/>
    </row>
    <row r="180" spans="1:34" s="6" customFormat="1" ht="12.75" customHeight="1" x14ac:dyDescent="0.2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09"/>
      <c r="P180" s="201"/>
      <c r="Q180" s="53"/>
      <c r="R180" s="46"/>
      <c r="S180" s="47"/>
      <c r="T180" s="211"/>
      <c r="U180" s="203"/>
      <c r="V180" s="48"/>
      <c r="W180" s="41"/>
      <c r="X180" s="42"/>
      <c r="Y180" s="213"/>
      <c r="Z180" s="205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198"/>
    </row>
    <row r="181" spans="1:34" s="6" customFormat="1" ht="12.75" customHeight="1" x14ac:dyDescent="0.2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09"/>
      <c r="P181" s="201"/>
      <c r="Q181" s="53"/>
      <c r="R181" s="46"/>
      <c r="S181" s="47"/>
      <c r="T181" s="211"/>
      <c r="U181" s="203"/>
      <c r="V181" s="48"/>
      <c r="W181" s="41"/>
      <c r="X181" s="42"/>
      <c r="Y181" s="213"/>
      <c r="Z181" s="205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198"/>
    </row>
    <row r="182" spans="1:34" s="6" customFormat="1" ht="12.75" customHeight="1" x14ac:dyDescent="0.2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09"/>
      <c r="P182" s="201"/>
      <c r="Q182" s="53"/>
      <c r="R182" s="46"/>
      <c r="S182" s="47"/>
      <c r="T182" s="211"/>
      <c r="U182" s="203"/>
      <c r="V182" s="48"/>
      <c r="W182" s="41"/>
      <c r="X182" s="42"/>
      <c r="Y182" s="213"/>
      <c r="Z182" s="205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198"/>
    </row>
    <row r="183" spans="1:34" s="6" customFormat="1" ht="12.75" customHeight="1" x14ac:dyDescent="0.2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09"/>
      <c r="P183" s="201"/>
      <c r="Q183" s="53"/>
      <c r="R183" s="46"/>
      <c r="S183" s="47"/>
      <c r="T183" s="211"/>
      <c r="U183" s="203"/>
      <c r="V183" s="48"/>
      <c r="W183" s="41"/>
      <c r="X183" s="42"/>
      <c r="Y183" s="213"/>
      <c r="Z183" s="205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198"/>
    </row>
    <row r="184" spans="1:34" s="6" customFormat="1" ht="12.75" customHeight="1" x14ac:dyDescent="0.2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09"/>
      <c r="P184" s="201"/>
      <c r="Q184" s="53"/>
      <c r="R184" s="46"/>
      <c r="S184" s="47"/>
      <c r="T184" s="211"/>
      <c r="U184" s="203"/>
      <c r="V184" s="48"/>
      <c r="W184" s="41"/>
      <c r="X184" s="42"/>
      <c r="Y184" s="213"/>
      <c r="Z184" s="205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198"/>
    </row>
    <row r="185" spans="1:34" s="6" customFormat="1" ht="12.75" customHeight="1" x14ac:dyDescent="0.2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09"/>
      <c r="P185" s="201"/>
      <c r="Q185" s="53"/>
      <c r="R185" s="46"/>
      <c r="S185" s="47"/>
      <c r="T185" s="211"/>
      <c r="U185" s="203"/>
      <c r="V185" s="48"/>
      <c r="W185" s="41"/>
      <c r="X185" s="42"/>
      <c r="Y185" s="213"/>
      <c r="Z185" s="205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198"/>
    </row>
    <row r="186" spans="1:34" s="6" customFormat="1" ht="12.75" customHeight="1" x14ac:dyDescent="0.2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09"/>
      <c r="P186" s="201"/>
      <c r="Q186" s="53"/>
      <c r="R186" s="46"/>
      <c r="S186" s="47"/>
      <c r="T186" s="211"/>
      <c r="U186" s="203"/>
      <c r="V186" s="48"/>
      <c r="W186" s="41"/>
      <c r="X186" s="42"/>
      <c r="Y186" s="213"/>
      <c r="Z186" s="205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198"/>
    </row>
    <row r="187" spans="1:34" s="6" customFormat="1" ht="12.75" customHeight="1" x14ac:dyDescent="0.2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09"/>
      <c r="P187" s="201"/>
      <c r="Q187" s="53"/>
      <c r="R187" s="46"/>
      <c r="S187" s="47"/>
      <c r="T187" s="211"/>
      <c r="U187" s="203"/>
      <c r="V187" s="48"/>
      <c r="W187" s="41"/>
      <c r="X187" s="42"/>
      <c r="Y187" s="213"/>
      <c r="Z187" s="205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198"/>
    </row>
    <row r="188" spans="1:34" s="6" customFormat="1" ht="12.75" customHeight="1" x14ac:dyDescent="0.2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09"/>
      <c r="P188" s="201"/>
      <c r="Q188" s="53"/>
      <c r="R188" s="46"/>
      <c r="S188" s="47"/>
      <c r="T188" s="211"/>
      <c r="U188" s="203"/>
      <c r="V188" s="48"/>
      <c r="W188" s="41"/>
      <c r="X188" s="42"/>
      <c r="Y188" s="213"/>
      <c r="Z188" s="205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198"/>
    </row>
    <row r="189" spans="1:34" s="6" customFormat="1" ht="12.75" customHeight="1" x14ac:dyDescent="0.2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09"/>
      <c r="P189" s="201"/>
      <c r="Q189" s="53"/>
      <c r="R189" s="46"/>
      <c r="S189" s="47"/>
      <c r="T189" s="211"/>
      <c r="U189" s="203"/>
      <c r="V189" s="48"/>
      <c r="W189" s="41"/>
      <c r="X189" s="42"/>
      <c r="Y189" s="213"/>
      <c r="Z189" s="205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198"/>
    </row>
    <row r="190" spans="1:34" s="6" customFormat="1" ht="12.75" customHeight="1" x14ac:dyDescent="0.2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09"/>
      <c r="P190" s="201"/>
      <c r="Q190" s="53"/>
      <c r="R190" s="46"/>
      <c r="S190" s="47"/>
      <c r="T190" s="211"/>
      <c r="U190" s="203"/>
      <c r="V190" s="48"/>
      <c r="W190" s="41"/>
      <c r="X190" s="42"/>
      <c r="Y190" s="213"/>
      <c r="Z190" s="205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198"/>
    </row>
    <row r="191" spans="1:34" s="6" customFormat="1" ht="12.75" customHeight="1" x14ac:dyDescent="0.2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09"/>
      <c r="P191" s="201"/>
      <c r="Q191" s="53"/>
      <c r="R191" s="46"/>
      <c r="S191" s="47"/>
      <c r="T191" s="211"/>
      <c r="U191" s="203"/>
      <c r="V191" s="48"/>
      <c r="W191" s="41"/>
      <c r="X191" s="42"/>
      <c r="Y191" s="213"/>
      <c r="Z191" s="205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198"/>
    </row>
    <row r="192" spans="1:34" s="6" customFormat="1" ht="12.75" customHeight="1" x14ac:dyDescent="0.2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09"/>
      <c r="P192" s="201"/>
      <c r="Q192" s="53"/>
      <c r="R192" s="46"/>
      <c r="S192" s="47"/>
      <c r="T192" s="211"/>
      <c r="U192" s="203"/>
      <c r="V192" s="48"/>
      <c r="W192" s="41"/>
      <c r="X192" s="42"/>
      <c r="Y192" s="213"/>
      <c r="Z192" s="205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198"/>
    </row>
    <row r="193" spans="1:34" s="6" customFormat="1" ht="12.75" customHeight="1" x14ac:dyDescent="0.2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09"/>
      <c r="P193" s="201"/>
      <c r="Q193" s="53"/>
      <c r="R193" s="46"/>
      <c r="S193" s="47"/>
      <c r="T193" s="211"/>
      <c r="U193" s="203"/>
      <c r="V193" s="48"/>
      <c r="W193" s="41"/>
      <c r="X193" s="42"/>
      <c r="Y193" s="213"/>
      <c r="Z193" s="205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198"/>
    </row>
    <row r="194" spans="1:34" s="6" customFormat="1" ht="12.75" customHeight="1" x14ac:dyDescent="0.2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09"/>
      <c r="P194" s="201"/>
      <c r="Q194" s="53"/>
      <c r="R194" s="46"/>
      <c r="S194" s="47"/>
      <c r="T194" s="211"/>
      <c r="U194" s="203"/>
      <c r="V194" s="48"/>
      <c r="W194" s="41"/>
      <c r="X194" s="42"/>
      <c r="Y194" s="213"/>
      <c r="Z194" s="205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198"/>
    </row>
    <row r="195" spans="1:34" s="5" customFormat="1" x14ac:dyDescent="0.2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09"/>
      <c r="P195" s="201"/>
      <c r="Q195" s="53"/>
      <c r="R195" s="46"/>
      <c r="S195" s="47"/>
      <c r="T195" s="211"/>
      <c r="U195" s="203"/>
      <c r="V195" s="48"/>
      <c r="W195" s="41"/>
      <c r="X195" s="42"/>
      <c r="Y195" s="213"/>
      <c r="Z195" s="205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6"/>
    </row>
    <row r="196" spans="1:34" s="5" customFormat="1" x14ac:dyDescent="0.2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09"/>
      <c r="P196" s="201"/>
      <c r="Q196" s="53"/>
      <c r="R196" s="46"/>
      <c r="S196" s="47"/>
      <c r="T196" s="211"/>
      <c r="U196" s="203"/>
      <c r="V196" s="48"/>
      <c r="W196" s="41"/>
      <c r="X196" s="42"/>
      <c r="Y196" s="213"/>
      <c r="Z196" s="205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6"/>
    </row>
    <row r="197" spans="1:34" s="6" customFormat="1" x14ac:dyDescent="0.2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09"/>
      <c r="P197" s="201"/>
      <c r="Q197" s="53"/>
      <c r="R197" s="46"/>
      <c r="S197" s="47"/>
      <c r="T197" s="211"/>
      <c r="U197" s="203"/>
      <c r="V197" s="48"/>
      <c r="W197" s="41"/>
      <c r="X197" s="42"/>
      <c r="Y197" s="213"/>
      <c r="Z197" s="205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198"/>
    </row>
    <row r="198" spans="1:34" s="6" customFormat="1" x14ac:dyDescent="0.2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09"/>
      <c r="P198" s="201"/>
      <c r="Q198" s="53"/>
      <c r="R198" s="46"/>
      <c r="S198" s="47"/>
      <c r="T198" s="211"/>
      <c r="U198" s="203"/>
      <c r="V198" s="48"/>
      <c r="W198" s="41"/>
      <c r="X198" s="42"/>
      <c r="Y198" s="213"/>
      <c r="Z198" s="205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198"/>
    </row>
    <row r="199" spans="1:34" s="6" customFormat="1" x14ac:dyDescent="0.2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09"/>
      <c r="P199" s="201"/>
      <c r="Q199" s="53"/>
      <c r="R199" s="46"/>
      <c r="S199" s="47"/>
      <c r="T199" s="211"/>
      <c r="U199" s="203"/>
      <c r="V199" s="48"/>
      <c r="W199" s="41"/>
      <c r="X199" s="42"/>
      <c r="Y199" s="213"/>
      <c r="Z199" s="205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198"/>
    </row>
    <row r="200" spans="1:34" s="6" customFormat="1" x14ac:dyDescent="0.2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09"/>
      <c r="P200" s="201"/>
      <c r="Q200" s="53"/>
      <c r="R200" s="46"/>
      <c r="S200" s="47"/>
      <c r="T200" s="211"/>
      <c r="U200" s="203"/>
      <c r="V200" s="48"/>
      <c r="W200" s="41"/>
      <c r="X200" s="42"/>
      <c r="Y200" s="213"/>
      <c r="Z200" s="205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198"/>
    </row>
    <row r="201" spans="1:34" s="6" customFormat="1" x14ac:dyDescent="0.2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09"/>
      <c r="P201" s="201"/>
      <c r="Q201" s="53"/>
      <c r="R201" s="46"/>
      <c r="S201" s="47"/>
      <c r="T201" s="211"/>
      <c r="U201" s="203"/>
      <c r="V201" s="48"/>
      <c r="W201" s="41"/>
      <c r="X201" s="42"/>
      <c r="Y201" s="213"/>
      <c r="Z201" s="205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198"/>
    </row>
    <row r="202" spans="1:34" s="6" customFormat="1" ht="12.75" customHeight="1" x14ac:dyDescent="0.2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09"/>
      <c r="P202" s="201"/>
      <c r="Q202" s="53"/>
      <c r="R202" s="46"/>
      <c r="S202" s="47"/>
      <c r="T202" s="211"/>
      <c r="U202" s="203"/>
      <c r="V202" s="48"/>
      <c r="W202" s="41"/>
      <c r="X202" s="42"/>
      <c r="Y202" s="213"/>
      <c r="Z202" s="205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198"/>
    </row>
    <row r="203" spans="1:34" s="5" customFormat="1" ht="12.75" customHeight="1" x14ac:dyDescent="0.2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09"/>
      <c r="P203" s="201"/>
      <c r="Q203" s="53"/>
      <c r="R203" s="46"/>
      <c r="S203" s="47"/>
      <c r="T203" s="211"/>
      <c r="U203" s="203"/>
      <c r="V203" s="48"/>
      <c r="W203" s="41"/>
      <c r="X203" s="42"/>
      <c r="Y203" s="213"/>
      <c r="Z203" s="205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6"/>
    </row>
    <row r="204" spans="1:34" s="5" customFormat="1" ht="12.75" customHeight="1" x14ac:dyDescent="0.2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09"/>
      <c r="P204" s="201"/>
      <c r="Q204" s="53"/>
      <c r="R204" s="46"/>
      <c r="S204" s="47"/>
      <c r="T204" s="211"/>
      <c r="U204" s="203"/>
      <c r="V204" s="48"/>
      <c r="W204" s="41"/>
      <c r="X204" s="42"/>
      <c r="Y204" s="213"/>
      <c r="Z204" s="205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6"/>
    </row>
    <row r="205" spans="1:34" s="5" customFormat="1" ht="12.75" customHeight="1" x14ac:dyDescent="0.2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09"/>
      <c r="P205" s="201"/>
      <c r="Q205" s="53"/>
      <c r="R205" s="46"/>
      <c r="S205" s="47"/>
      <c r="T205" s="211"/>
      <c r="U205" s="203"/>
      <c r="V205" s="48"/>
      <c r="W205" s="41"/>
      <c r="X205" s="42"/>
      <c r="Y205" s="213"/>
      <c r="Z205" s="205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6"/>
    </row>
    <row r="206" spans="1:34" s="5" customFormat="1" x14ac:dyDescent="0.2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09"/>
      <c r="P206" s="201"/>
      <c r="Q206" s="53"/>
      <c r="R206" s="46"/>
      <c r="S206" s="47"/>
      <c r="T206" s="211"/>
      <c r="U206" s="203"/>
      <c r="V206" s="48"/>
      <c r="W206" s="41"/>
      <c r="X206" s="42"/>
      <c r="Y206" s="213"/>
      <c r="Z206" s="205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6"/>
    </row>
    <row r="207" spans="1:34" s="5" customFormat="1" x14ac:dyDescent="0.2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09"/>
      <c r="P207" s="201"/>
      <c r="Q207" s="53"/>
      <c r="R207" s="46"/>
      <c r="S207" s="47"/>
      <c r="T207" s="211"/>
      <c r="U207" s="203"/>
      <c r="V207" s="48"/>
      <c r="W207" s="41"/>
      <c r="X207" s="42"/>
      <c r="Y207" s="213"/>
      <c r="Z207" s="205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6"/>
    </row>
    <row r="208" spans="1:34" s="5" customFormat="1" x14ac:dyDescent="0.2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09"/>
      <c r="P208" s="201"/>
      <c r="Q208" s="53"/>
      <c r="R208" s="46"/>
      <c r="S208" s="47"/>
      <c r="T208" s="211"/>
      <c r="U208" s="203"/>
      <c r="V208" s="48"/>
      <c r="W208" s="41"/>
      <c r="X208" s="42"/>
      <c r="Y208" s="213"/>
      <c r="Z208" s="205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6"/>
    </row>
    <row r="209" spans="1:34" s="5" customFormat="1" x14ac:dyDescent="0.2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09"/>
      <c r="P209" s="201"/>
      <c r="Q209" s="53"/>
      <c r="R209" s="46"/>
      <c r="S209" s="47"/>
      <c r="T209" s="211"/>
      <c r="U209" s="203"/>
      <c r="V209" s="48"/>
      <c r="W209" s="41"/>
      <c r="X209" s="42"/>
      <c r="Y209" s="213"/>
      <c r="Z209" s="205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6"/>
    </row>
    <row r="210" spans="1:34" s="5" customFormat="1" x14ac:dyDescent="0.2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09"/>
      <c r="P210" s="201"/>
      <c r="Q210" s="53"/>
      <c r="R210" s="46"/>
      <c r="S210" s="47"/>
      <c r="T210" s="211"/>
      <c r="U210" s="203"/>
      <c r="V210" s="48"/>
      <c r="W210" s="41"/>
      <c r="X210" s="42"/>
      <c r="Y210" s="213"/>
      <c r="Z210" s="205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6"/>
    </row>
    <row r="211" spans="1:34" s="5" customFormat="1" ht="12.75" customHeight="1" x14ac:dyDescent="0.2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09"/>
      <c r="P211" s="201"/>
      <c r="Q211" s="53"/>
      <c r="R211" s="46"/>
      <c r="S211" s="47"/>
      <c r="T211" s="211"/>
      <c r="U211" s="203"/>
      <c r="V211" s="48"/>
      <c r="W211" s="41"/>
      <c r="X211" s="42"/>
      <c r="Y211" s="213"/>
      <c r="Z211" s="205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6"/>
    </row>
    <row r="212" spans="1:34" s="5" customFormat="1" ht="12.75" customHeight="1" x14ac:dyDescent="0.2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09"/>
      <c r="P212" s="201"/>
      <c r="Q212" s="53"/>
      <c r="R212" s="46"/>
      <c r="S212" s="47"/>
      <c r="T212" s="211"/>
      <c r="U212" s="203"/>
      <c r="V212" s="48"/>
      <c r="W212" s="41"/>
      <c r="X212" s="42"/>
      <c r="Y212" s="213"/>
      <c r="Z212" s="205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6"/>
    </row>
    <row r="213" spans="1:34" s="5" customFormat="1" ht="12.75" customHeight="1" x14ac:dyDescent="0.2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09"/>
      <c r="P213" s="201"/>
      <c r="Q213" s="53"/>
      <c r="R213" s="46"/>
      <c r="S213" s="47"/>
      <c r="T213" s="211"/>
      <c r="U213" s="203"/>
      <c r="V213" s="48"/>
      <c r="W213" s="41"/>
      <c r="X213" s="42"/>
      <c r="Y213" s="213"/>
      <c r="Z213" s="205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6"/>
    </row>
    <row r="214" spans="1:34" s="5" customFormat="1" x14ac:dyDescent="0.2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09"/>
      <c r="P214" s="201"/>
      <c r="Q214" s="53"/>
      <c r="R214" s="46"/>
      <c r="S214" s="47"/>
      <c r="T214" s="211"/>
      <c r="U214" s="203"/>
      <c r="V214" s="48"/>
      <c r="W214" s="41"/>
      <c r="X214" s="42"/>
      <c r="Y214" s="213"/>
      <c r="Z214" s="205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6"/>
    </row>
    <row r="215" spans="1:34" s="5" customFormat="1" ht="12.75" customHeight="1" x14ac:dyDescent="0.2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09"/>
      <c r="P215" s="201"/>
      <c r="Q215" s="53"/>
      <c r="R215" s="46"/>
      <c r="S215" s="47"/>
      <c r="T215" s="211"/>
      <c r="U215" s="203"/>
      <c r="V215" s="48"/>
      <c r="W215" s="41"/>
      <c r="X215" s="42"/>
      <c r="Y215" s="213"/>
      <c r="Z215" s="205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6"/>
    </row>
    <row r="216" spans="1:34" s="5" customFormat="1" ht="12.75" customHeight="1" x14ac:dyDescent="0.2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09"/>
      <c r="P216" s="201"/>
      <c r="Q216" s="53"/>
      <c r="R216" s="46"/>
      <c r="S216" s="47"/>
      <c r="T216" s="211"/>
      <c r="U216" s="203"/>
      <c r="V216" s="48"/>
      <c r="W216" s="41"/>
      <c r="X216" s="42"/>
      <c r="Y216" s="213"/>
      <c r="Z216" s="205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6"/>
    </row>
    <row r="217" spans="1:34" s="5" customFormat="1" ht="12.75" customHeight="1" x14ac:dyDescent="0.2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09"/>
      <c r="P217" s="201"/>
      <c r="Q217" s="53"/>
      <c r="R217" s="46"/>
      <c r="S217" s="47"/>
      <c r="T217" s="211"/>
      <c r="U217" s="203"/>
      <c r="V217" s="48"/>
      <c r="W217" s="41"/>
      <c r="X217" s="42"/>
      <c r="Y217" s="213"/>
      <c r="Z217" s="205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6"/>
    </row>
    <row r="218" spans="1:34" x14ac:dyDescent="0.2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09"/>
      <c r="P218" s="201"/>
      <c r="Q218" s="53"/>
      <c r="R218" s="46"/>
      <c r="S218" s="47"/>
      <c r="T218" s="211"/>
      <c r="U218" s="203"/>
      <c r="V218" s="48"/>
      <c r="W218" s="41"/>
      <c r="X218" s="42"/>
      <c r="Y218" s="213"/>
      <c r="Z218" s="205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7"/>
    </row>
    <row r="219" spans="1:34" s="5" customFormat="1" x14ac:dyDescent="0.2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09"/>
      <c r="P219" s="201"/>
      <c r="Q219" s="53"/>
      <c r="R219" s="46"/>
      <c r="S219" s="47"/>
      <c r="T219" s="211"/>
      <c r="U219" s="203"/>
      <c r="V219" s="48"/>
      <c r="W219" s="41"/>
      <c r="X219" s="42"/>
      <c r="Y219" s="213"/>
      <c r="Z219" s="205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6"/>
    </row>
    <row r="220" spans="1:34" s="5" customFormat="1" x14ac:dyDescent="0.2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09"/>
      <c r="P220" s="201"/>
      <c r="Q220" s="53"/>
      <c r="R220" s="46"/>
      <c r="S220" s="47"/>
      <c r="T220" s="211"/>
      <c r="U220" s="203"/>
      <c r="V220" s="48"/>
      <c r="W220" s="41"/>
      <c r="X220" s="42"/>
      <c r="Y220" s="213"/>
      <c r="Z220" s="205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6"/>
    </row>
    <row r="221" spans="1:34" s="5" customFormat="1" x14ac:dyDescent="0.2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09"/>
      <c r="P221" s="201"/>
      <c r="Q221" s="53"/>
      <c r="R221" s="46"/>
      <c r="S221" s="47"/>
      <c r="T221" s="211"/>
      <c r="U221" s="203"/>
      <c r="V221" s="48"/>
      <c r="W221" s="41"/>
      <c r="X221" s="42"/>
      <c r="Y221" s="213"/>
      <c r="Z221" s="205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6"/>
    </row>
    <row r="222" spans="1:34" s="5" customFormat="1" x14ac:dyDescent="0.2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09"/>
      <c r="P222" s="201"/>
      <c r="Q222" s="53"/>
      <c r="R222" s="46"/>
      <c r="S222" s="47"/>
      <c r="T222" s="211"/>
      <c r="U222" s="203"/>
      <c r="V222" s="48"/>
      <c r="W222" s="41"/>
      <c r="X222" s="42"/>
      <c r="Y222" s="213"/>
      <c r="Z222" s="205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6"/>
    </row>
    <row r="223" spans="1:34" s="6" customFormat="1" x14ac:dyDescent="0.2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09"/>
      <c r="P223" s="201"/>
      <c r="Q223" s="53"/>
      <c r="R223" s="46"/>
      <c r="S223" s="47"/>
      <c r="T223" s="211"/>
      <c r="U223" s="203"/>
      <c r="V223" s="48"/>
      <c r="W223" s="41"/>
      <c r="X223" s="42"/>
      <c r="Y223" s="213"/>
      <c r="Z223" s="205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198"/>
    </row>
    <row r="224" spans="1:34" x14ac:dyDescent="0.2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09"/>
      <c r="P224" s="201"/>
      <c r="Q224" s="53"/>
      <c r="R224" s="46"/>
      <c r="S224" s="47"/>
      <c r="T224" s="211"/>
      <c r="U224" s="203"/>
      <c r="V224" s="48"/>
      <c r="W224" s="41"/>
      <c r="X224" s="42"/>
      <c r="Y224" s="213"/>
      <c r="Z224" s="205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7"/>
    </row>
    <row r="225" spans="1:34" x14ac:dyDescent="0.2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09"/>
      <c r="P225" s="201"/>
      <c r="Q225" s="53"/>
      <c r="R225" s="46"/>
      <c r="S225" s="47"/>
      <c r="T225" s="211"/>
      <c r="U225" s="203"/>
      <c r="V225" s="48"/>
      <c r="W225" s="41"/>
      <c r="X225" s="42"/>
      <c r="Y225" s="213"/>
      <c r="Z225" s="205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7"/>
    </row>
    <row r="226" spans="1:34" x14ac:dyDescent="0.2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09"/>
      <c r="P226" s="201"/>
      <c r="Q226" s="53"/>
      <c r="R226" s="46"/>
      <c r="S226" s="47"/>
      <c r="T226" s="211"/>
      <c r="U226" s="203"/>
      <c r="V226" s="48"/>
      <c r="W226" s="41"/>
      <c r="X226" s="42"/>
      <c r="Y226" s="213"/>
      <c r="Z226" s="205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7"/>
    </row>
    <row r="227" spans="1:34" x14ac:dyDescent="0.2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09"/>
      <c r="P227" s="201"/>
      <c r="Q227" s="53"/>
      <c r="R227" s="46"/>
      <c r="S227" s="47"/>
      <c r="T227" s="211"/>
      <c r="U227" s="203"/>
      <c r="V227" s="48"/>
      <c r="W227" s="41"/>
      <c r="X227" s="42"/>
      <c r="Y227" s="213"/>
      <c r="Z227" s="205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7"/>
    </row>
    <row r="228" spans="1:34" x14ac:dyDescent="0.2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09"/>
      <c r="P228" s="201"/>
      <c r="Q228" s="53"/>
      <c r="R228" s="46"/>
      <c r="S228" s="47"/>
      <c r="T228" s="211"/>
      <c r="U228" s="203"/>
      <c r="V228" s="48"/>
      <c r="W228" s="41"/>
      <c r="X228" s="42"/>
      <c r="Y228" s="213"/>
      <c r="Z228" s="205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7"/>
    </row>
    <row r="229" spans="1:34" x14ac:dyDescent="0.2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09"/>
      <c r="P229" s="201"/>
      <c r="Q229" s="53"/>
      <c r="R229" s="46"/>
      <c r="S229" s="47"/>
      <c r="T229" s="211"/>
      <c r="U229" s="203"/>
      <c r="V229" s="48"/>
      <c r="W229" s="41"/>
      <c r="X229" s="42"/>
      <c r="Y229" s="213"/>
      <c r="Z229" s="205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7"/>
    </row>
    <row r="230" spans="1:34" x14ac:dyDescent="0.2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09"/>
      <c r="P230" s="201"/>
      <c r="Q230" s="53"/>
      <c r="R230" s="46"/>
      <c r="S230" s="47"/>
      <c r="T230" s="211"/>
      <c r="U230" s="203"/>
      <c r="V230" s="48"/>
      <c r="W230" s="41"/>
      <c r="X230" s="42"/>
      <c r="Y230" s="213"/>
      <c r="Z230" s="205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7"/>
    </row>
    <row r="231" spans="1:34" ht="12.75" customHeight="1" x14ac:dyDescent="0.2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09"/>
      <c r="P231" s="201"/>
      <c r="Q231" s="53"/>
      <c r="R231" s="46"/>
      <c r="S231" s="47"/>
      <c r="T231" s="211"/>
      <c r="U231" s="203"/>
      <c r="V231" s="48"/>
      <c r="W231" s="41"/>
      <c r="X231" s="42"/>
      <c r="Y231" s="213"/>
      <c r="Z231" s="205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7"/>
    </row>
    <row r="232" spans="1:34" x14ac:dyDescent="0.2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09"/>
      <c r="P232" s="201"/>
      <c r="Q232" s="53"/>
      <c r="R232" s="46"/>
      <c r="S232" s="47"/>
      <c r="T232" s="211"/>
      <c r="U232" s="203"/>
      <c r="V232" s="48"/>
      <c r="W232" s="41"/>
      <c r="X232" s="42"/>
      <c r="Y232" s="213"/>
      <c r="Z232" s="205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7"/>
    </row>
    <row r="233" spans="1:34" x14ac:dyDescent="0.2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09"/>
      <c r="P233" s="201"/>
      <c r="Q233" s="53"/>
      <c r="R233" s="46"/>
      <c r="S233" s="47"/>
      <c r="T233" s="211"/>
      <c r="U233" s="203"/>
      <c r="V233" s="48"/>
      <c r="W233" s="41"/>
      <c r="X233" s="42"/>
      <c r="Y233" s="213"/>
      <c r="Z233" s="205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7"/>
    </row>
    <row r="234" spans="1:34" x14ac:dyDescent="0.2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09"/>
      <c r="P234" s="201"/>
      <c r="Q234" s="53"/>
      <c r="R234" s="46"/>
      <c r="S234" s="47"/>
      <c r="T234" s="211"/>
      <c r="U234" s="203"/>
      <c r="V234" s="48"/>
      <c r="W234" s="41"/>
      <c r="X234" s="42"/>
      <c r="Y234" s="213"/>
      <c r="Z234" s="205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7"/>
    </row>
    <row r="235" spans="1:34" x14ac:dyDescent="0.2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09"/>
      <c r="P235" s="201"/>
      <c r="Q235" s="53"/>
      <c r="R235" s="46"/>
      <c r="S235" s="47"/>
      <c r="T235" s="211"/>
      <c r="U235" s="203"/>
      <c r="V235" s="48"/>
      <c r="W235" s="41"/>
      <c r="X235" s="42"/>
      <c r="Y235" s="213"/>
      <c r="Z235" s="205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7"/>
    </row>
    <row r="236" spans="1:34" s="3" customFormat="1" ht="15" customHeight="1" x14ac:dyDescent="0.2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09"/>
      <c r="P236" s="201"/>
      <c r="Q236" s="53"/>
      <c r="R236" s="46"/>
      <c r="S236" s="47"/>
      <c r="T236" s="211"/>
      <c r="U236" s="203"/>
      <c r="V236" s="48"/>
      <c r="W236" s="41"/>
      <c r="X236" s="42"/>
      <c r="Y236" s="213"/>
      <c r="Z236" s="205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5"/>
    </row>
    <row r="237" spans="1:34" s="3" customFormat="1" ht="15" customHeight="1" x14ac:dyDescent="0.2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09"/>
      <c r="P237" s="201"/>
      <c r="Q237" s="53"/>
      <c r="R237" s="46"/>
      <c r="S237" s="47"/>
      <c r="T237" s="211"/>
      <c r="U237" s="203"/>
      <c r="V237" s="48"/>
      <c r="W237" s="41"/>
      <c r="X237" s="42"/>
      <c r="Y237" s="213"/>
      <c r="Z237" s="205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5"/>
    </row>
    <row r="238" spans="1:34" s="3" customFormat="1" ht="15" customHeight="1" x14ac:dyDescent="0.2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09"/>
      <c r="P238" s="201"/>
      <c r="Q238" s="53"/>
      <c r="R238" s="46"/>
      <c r="S238" s="47"/>
      <c r="T238" s="211"/>
      <c r="U238" s="203"/>
      <c r="V238" s="48"/>
      <c r="W238" s="41"/>
      <c r="X238" s="42"/>
      <c r="Y238" s="213"/>
      <c r="Z238" s="205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5"/>
    </row>
    <row r="239" spans="1:34" s="3" customFormat="1" ht="15" customHeight="1" x14ac:dyDescent="0.2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09"/>
      <c r="P239" s="201"/>
      <c r="Q239" s="53"/>
      <c r="R239" s="46"/>
      <c r="S239" s="47"/>
      <c r="T239" s="211"/>
      <c r="U239" s="203"/>
      <c r="V239" s="48"/>
      <c r="W239" s="41"/>
      <c r="X239" s="42"/>
      <c r="Y239" s="213"/>
      <c r="Z239" s="205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5"/>
    </row>
    <row r="240" spans="1:34" s="3" customFormat="1" ht="15" customHeight="1" x14ac:dyDescent="0.2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09"/>
      <c r="P240" s="201"/>
      <c r="Q240" s="53"/>
      <c r="R240" s="46"/>
      <c r="S240" s="47"/>
      <c r="T240" s="211"/>
      <c r="U240" s="203"/>
      <c r="V240" s="48"/>
      <c r="W240" s="41"/>
      <c r="X240" s="42"/>
      <c r="Y240" s="213"/>
      <c r="Z240" s="205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5"/>
    </row>
    <row r="241" spans="1:34" s="3" customFormat="1" ht="15" customHeight="1" x14ac:dyDescent="0.2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09"/>
      <c r="P241" s="201"/>
      <c r="Q241" s="53"/>
      <c r="R241" s="46"/>
      <c r="S241" s="47"/>
      <c r="T241" s="211"/>
      <c r="U241" s="203"/>
      <c r="V241" s="48"/>
      <c r="W241" s="41"/>
      <c r="X241" s="42"/>
      <c r="Y241" s="213"/>
      <c r="Z241" s="205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5"/>
    </row>
    <row r="242" spans="1:34" s="3" customFormat="1" ht="15" customHeight="1" x14ac:dyDescent="0.2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09"/>
      <c r="P242" s="201"/>
      <c r="Q242" s="53"/>
      <c r="R242" s="46"/>
      <c r="S242" s="47"/>
      <c r="T242" s="211"/>
      <c r="U242" s="203"/>
      <c r="V242" s="48"/>
      <c r="W242" s="41"/>
      <c r="X242" s="42"/>
      <c r="Y242" s="213"/>
      <c r="Z242" s="205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5"/>
    </row>
    <row r="243" spans="1:34" s="3" customFormat="1" ht="15" customHeight="1" x14ac:dyDescent="0.2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09"/>
      <c r="P243" s="201"/>
      <c r="Q243" s="53"/>
      <c r="R243" s="46"/>
      <c r="S243" s="47"/>
      <c r="T243" s="211"/>
      <c r="U243" s="203"/>
      <c r="V243" s="48"/>
      <c r="W243" s="41"/>
      <c r="X243" s="42"/>
      <c r="Y243" s="213"/>
      <c r="Z243" s="205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5"/>
    </row>
    <row r="244" spans="1:34" x14ac:dyDescent="0.2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09"/>
      <c r="P244" s="201"/>
      <c r="Q244" s="53"/>
      <c r="R244" s="46"/>
      <c r="S244" s="47"/>
      <c r="T244" s="211"/>
      <c r="U244" s="203"/>
      <c r="V244" s="48"/>
      <c r="W244" s="41"/>
      <c r="X244" s="42"/>
      <c r="Y244" s="213"/>
      <c r="Z244" s="205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7"/>
    </row>
    <row r="245" spans="1:34" x14ac:dyDescent="0.2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09"/>
      <c r="P245" s="201"/>
      <c r="Q245" s="53"/>
      <c r="R245" s="46"/>
      <c r="S245" s="47"/>
      <c r="T245" s="211"/>
      <c r="U245" s="203"/>
      <c r="V245" s="48"/>
      <c r="W245" s="41"/>
      <c r="X245" s="42"/>
      <c r="Y245" s="213"/>
      <c r="Z245" s="205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7"/>
    </row>
    <row r="246" spans="1:34" x14ac:dyDescent="0.2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09"/>
      <c r="P246" s="201"/>
      <c r="Q246" s="53"/>
      <c r="R246" s="46"/>
      <c r="S246" s="47"/>
      <c r="T246" s="211"/>
      <c r="U246" s="203"/>
      <c r="V246" s="48"/>
      <c r="W246" s="41"/>
      <c r="X246" s="42"/>
      <c r="Y246" s="213"/>
      <c r="Z246" s="205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7"/>
    </row>
    <row r="247" spans="1:34" x14ac:dyDescent="0.2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09"/>
      <c r="P247" s="201"/>
      <c r="Q247" s="53"/>
      <c r="R247" s="46"/>
      <c r="S247" s="47"/>
      <c r="T247" s="211"/>
      <c r="U247" s="203"/>
      <c r="V247" s="48"/>
      <c r="W247" s="41"/>
      <c r="X247" s="42"/>
      <c r="Y247" s="213"/>
      <c r="Z247" s="205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7"/>
    </row>
    <row r="248" spans="1:34" x14ac:dyDescent="0.2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09"/>
      <c r="P248" s="201"/>
      <c r="Q248" s="53"/>
      <c r="R248" s="46"/>
      <c r="S248" s="47"/>
      <c r="T248" s="211"/>
      <c r="U248" s="203"/>
      <c r="V248" s="48"/>
      <c r="W248" s="41"/>
      <c r="X248" s="42"/>
      <c r="Y248" s="213"/>
      <c r="Z248" s="205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7"/>
    </row>
    <row r="249" spans="1:34" x14ac:dyDescent="0.2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09"/>
      <c r="P249" s="201"/>
      <c r="Q249" s="53"/>
      <c r="R249" s="46"/>
      <c r="S249" s="47"/>
      <c r="T249" s="211"/>
      <c r="U249" s="203"/>
      <c r="V249" s="48"/>
      <c r="W249" s="41"/>
      <c r="X249" s="42"/>
      <c r="Y249" s="213"/>
      <c r="Z249" s="205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7"/>
    </row>
    <row r="250" spans="1:34" x14ac:dyDescent="0.2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09"/>
      <c r="P250" s="201"/>
      <c r="Q250" s="53"/>
      <c r="R250" s="46"/>
      <c r="S250" s="47"/>
      <c r="T250" s="211"/>
      <c r="U250" s="203"/>
      <c r="V250" s="48"/>
      <c r="W250" s="41"/>
      <c r="X250" s="42"/>
      <c r="Y250" s="213"/>
      <c r="Z250" s="205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7"/>
    </row>
    <row r="251" spans="1:34" x14ac:dyDescent="0.2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09"/>
      <c r="P251" s="201"/>
      <c r="Q251" s="53"/>
      <c r="R251" s="46"/>
      <c r="S251" s="47"/>
      <c r="T251" s="211"/>
      <c r="U251" s="203"/>
      <c r="V251" s="48"/>
      <c r="W251" s="41"/>
      <c r="X251" s="42"/>
      <c r="Y251" s="213"/>
      <c r="Z251" s="205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7"/>
    </row>
    <row r="252" spans="1:34" x14ac:dyDescent="0.2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09"/>
      <c r="P252" s="201"/>
      <c r="Q252" s="53"/>
      <c r="R252" s="46"/>
      <c r="S252" s="47"/>
      <c r="T252" s="211"/>
      <c r="U252" s="203"/>
      <c r="V252" s="48"/>
      <c r="W252" s="41"/>
      <c r="X252" s="42"/>
      <c r="Y252" s="213"/>
      <c r="Z252" s="205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7"/>
    </row>
    <row r="253" spans="1:34" x14ac:dyDescent="0.2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09"/>
      <c r="P253" s="201"/>
      <c r="Q253" s="53"/>
      <c r="R253" s="46"/>
      <c r="S253" s="47"/>
      <c r="T253" s="211"/>
      <c r="U253" s="203"/>
      <c r="V253" s="48"/>
      <c r="W253" s="41"/>
      <c r="X253" s="42"/>
      <c r="Y253" s="213"/>
      <c r="Z253" s="205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7"/>
    </row>
    <row r="254" spans="1:34" x14ac:dyDescent="0.2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09"/>
      <c r="P254" s="201"/>
      <c r="Q254" s="53"/>
      <c r="R254" s="46"/>
      <c r="S254" s="47"/>
      <c r="T254" s="211"/>
      <c r="U254" s="203"/>
      <c r="V254" s="48"/>
      <c r="W254" s="41"/>
      <c r="X254" s="42"/>
      <c r="Y254" s="213"/>
      <c r="Z254" s="205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7"/>
    </row>
    <row r="255" spans="1:34" x14ac:dyDescent="0.2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09"/>
      <c r="P255" s="201"/>
      <c r="Q255" s="53"/>
      <c r="R255" s="46"/>
      <c r="S255" s="47"/>
      <c r="T255" s="211"/>
      <c r="U255" s="203"/>
      <c r="V255" s="48"/>
      <c r="W255" s="41"/>
      <c r="X255" s="42"/>
      <c r="Y255" s="213"/>
      <c r="Z255" s="205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7"/>
    </row>
    <row r="256" spans="1:34" x14ac:dyDescent="0.2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09"/>
      <c r="P256" s="201"/>
      <c r="Q256" s="53"/>
      <c r="R256" s="46"/>
      <c r="S256" s="47"/>
      <c r="T256" s="211"/>
      <c r="U256" s="203"/>
      <c r="V256" s="48"/>
      <c r="W256" s="41"/>
      <c r="X256" s="42"/>
      <c r="Y256" s="213"/>
      <c r="Z256" s="205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7"/>
    </row>
    <row r="257" spans="1:34" x14ac:dyDescent="0.2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09"/>
      <c r="P257" s="201"/>
      <c r="Q257" s="53"/>
      <c r="R257" s="46"/>
      <c r="S257" s="47"/>
      <c r="T257" s="211"/>
      <c r="U257" s="203"/>
      <c r="V257" s="48"/>
      <c r="W257" s="41"/>
      <c r="X257" s="42"/>
      <c r="Y257" s="213"/>
      <c r="Z257" s="205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7"/>
    </row>
    <row r="258" spans="1:34" x14ac:dyDescent="0.2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09"/>
      <c r="P258" s="201"/>
      <c r="Q258" s="53"/>
      <c r="R258" s="46"/>
      <c r="S258" s="47"/>
      <c r="T258" s="211"/>
      <c r="U258" s="203"/>
      <c r="V258" s="48"/>
      <c r="W258" s="41"/>
      <c r="X258" s="42"/>
      <c r="Y258" s="213"/>
      <c r="Z258" s="205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7"/>
    </row>
    <row r="259" spans="1:34" x14ac:dyDescent="0.2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09"/>
      <c r="P259" s="201"/>
      <c r="Q259" s="53"/>
      <c r="R259" s="46"/>
      <c r="S259" s="47"/>
      <c r="T259" s="211"/>
      <c r="U259" s="203"/>
      <c r="V259" s="48"/>
      <c r="W259" s="41"/>
      <c r="X259" s="42"/>
      <c r="Y259" s="213"/>
      <c r="Z259" s="205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7"/>
    </row>
    <row r="260" spans="1:34" x14ac:dyDescent="0.2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09"/>
      <c r="P260" s="201"/>
      <c r="Q260" s="53"/>
      <c r="R260" s="46"/>
      <c r="S260" s="47"/>
      <c r="T260" s="211"/>
      <c r="U260" s="203"/>
      <c r="V260" s="48"/>
      <c r="W260" s="41"/>
      <c r="X260" s="42"/>
      <c r="Y260" s="213"/>
      <c r="Z260" s="205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7"/>
    </row>
    <row r="261" spans="1:34" x14ac:dyDescent="0.2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09"/>
      <c r="P261" s="201"/>
      <c r="Q261" s="53"/>
      <c r="R261" s="46"/>
      <c r="S261" s="47"/>
      <c r="T261" s="211"/>
      <c r="U261" s="203"/>
      <c r="V261" s="48"/>
      <c r="W261" s="41"/>
      <c r="X261" s="42"/>
      <c r="Y261" s="213"/>
      <c r="Z261" s="205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7"/>
    </row>
    <row r="262" spans="1:34" x14ac:dyDescent="0.2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09"/>
      <c r="P262" s="201"/>
      <c r="Q262" s="53"/>
      <c r="R262" s="46"/>
      <c r="S262" s="47"/>
      <c r="T262" s="211"/>
      <c r="U262" s="203"/>
      <c r="V262" s="48"/>
      <c r="W262" s="41"/>
      <c r="X262" s="42"/>
      <c r="Y262" s="213"/>
      <c r="Z262" s="205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7"/>
    </row>
    <row r="263" spans="1:34" x14ac:dyDescent="0.2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09"/>
      <c r="P263" s="201"/>
      <c r="Q263" s="53"/>
      <c r="R263" s="46"/>
      <c r="S263" s="47"/>
      <c r="T263" s="211"/>
      <c r="U263" s="203"/>
      <c r="V263" s="48"/>
      <c r="W263" s="41"/>
      <c r="X263" s="42"/>
      <c r="Y263" s="213"/>
      <c r="Z263" s="205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7"/>
    </row>
    <row r="264" spans="1:34" x14ac:dyDescent="0.2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09"/>
      <c r="P264" s="201"/>
      <c r="Q264" s="53"/>
      <c r="R264" s="46"/>
      <c r="S264" s="47"/>
      <c r="T264" s="211"/>
      <c r="U264" s="203"/>
      <c r="V264" s="48"/>
      <c r="W264" s="41"/>
      <c r="X264" s="42"/>
      <c r="Y264" s="213"/>
      <c r="Z264" s="205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7"/>
    </row>
    <row r="265" spans="1:34" x14ac:dyDescent="0.2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09"/>
      <c r="P265" s="201"/>
      <c r="Q265" s="53"/>
      <c r="R265" s="46"/>
      <c r="S265" s="47"/>
      <c r="T265" s="211"/>
      <c r="U265" s="203"/>
      <c r="V265" s="48"/>
      <c r="W265" s="41"/>
      <c r="X265" s="42"/>
      <c r="Y265" s="213"/>
      <c r="Z265" s="205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7"/>
    </row>
    <row r="266" spans="1:34" x14ac:dyDescent="0.2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09"/>
      <c r="P266" s="201"/>
      <c r="Q266" s="53"/>
      <c r="R266" s="46"/>
      <c r="S266" s="47"/>
      <c r="T266" s="211"/>
      <c r="U266" s="203"/>
      <c r="V266" s="48"/>
      <c r="W266" s="41"/>
      <c r="X266" s="42"/>
      <c r="Y266" s="213"/>
      <c r="Z266" s="205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7"/>
    </row>
    <row r="267" spans="1:34" x14ac:dyDescent="0.2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09"/>
      <c r="P267" s="201"/>
      <c r="Q267" s="53"/>
      <c r="R267" s="46"/>
      <c r="S267" s="47"/>
      <c r="T267" s="211"/>
      <c r="U267" s="203"/>
      <c r="V267" s="48"/>
      <c r="W267" s="41"/>
      <c r="X267" s="42"/>
      <c r="Y267" s="213"/>
      <c r="Z267" s="205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7"/>
    </row>
    <row r="268" spans="1:34" x14ac:dyDescent="0.2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09"/>
      <c r="P268" s="201"/>
      <c r="Q268" s="53"/>
      <c r="R268" s="46"/>
      <c r="S268" s="47"/>
      <c r="T268" s="211"/>
      <c r="U268" s="203"/>
      <c r="V268" s="48"/>
      <c r="W268" s="41"/>
      <c r="X268" s="42"/>
      <c r="Y268" s="213"/>
      <c r="Z268" s="205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7"/>
    </row>
    <row r="269" spans="1:34" x14ac:dyDescent="0.2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09"/>
      <c r="P269" s="201"/>
      <c r="Q269" s="53"/>
      <c r="R269" s="46"/>
      <c r="S269" s="47"/>
      <c r="T269" s="211"/>
      <c r="U269" s="203"/>
      <c r="V269" s="48"/>
      <c r="W269" s="41"/>
      <c r="X269" s="42"/>
      <c r="Y269" s="213"/>
      <c r="Z269" s="205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7"/>
    </row>
    <row r="270" spans="1:34" x14ac:dyDescent="0.2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09"/>
      <c r="P270" s="201"/>
      <c r="Q270" s="53"/>
      <c r="R270" s="46"/>
      <c r="S270" s="47"/>
      <c r="T270" s="211"/>
      <c r="U270" s="203"/>
      <c r="V270" s="48"/>
      <c r="W270" s="41"/>
      <c r="X270" s="42"/>
      <c r="Y270" s="213"/>
      <c r="Z270" s="205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7"/>
    </row>
    <row r="271" spans="1:34" x14ac:dyDescent="0.2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09"/>
      <c r="P271" s="201"/>
      <c r="Q271" s="53"/>
      <c r="R271" s="46"/>
      <c r="S271" s="47"/>
      <c r="T271" s="211"/>
      <c r="U271" s="203"/>
      <c r="V271" s="48"/>
      <c r="W271" s="41"/>
      <c r="X271" s="42"/>
      <c r="Y271" s="213"/>
      <c r="Z271" s="205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7"/>
    </row>
    <row r="272" spans="1:34" x14ac:dyDescent="0.2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09"/>
      <c r="P272" s="201"/>
      <c r="Q272" s="53"/>
      <c r="R272" s="46"/>
      <c r="S272" s="47"/>
      <c r="T272" s="211"/>
      <c r="U272" s="203"/>
      <c r="V272" s="48"/>
      <c r="W272" s="41"/>
      <c r="X272" s="42"/>
      <c r="Y272" s="213"/>
      <c r="Z272" s="205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7"/>
    </row>
    <row r="273" spans="1:34" x14ac:dyDescent="0.2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09"/>
      <c r="P273" s="201"/>
      <c r="Q273" s="53"/>
      <c r="R273" s="46"/>
      <c r="S273" s="47"/>
      <c r="T273" s="211"/>
      <c r="U273" s="203"/>
      <c r="V273" s="48"/>
      <c r="W273" s="41"/>
      <c r="X273" s="42"/>
      <c r="Y273" s="213"/>
      <c r="Z273" s="205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7"/>
    </row>
    <row r="274" spans="1:34" x14ac:dyDescent="0.2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09"/>
      <c r="P274" s="201"/>
      <c r="Q274" s="53"/>
      <c r="R274" s="46"/>
      <c r="S274" s="47"/>
      <c r="T274" s="211"/>
      <c r="U274" s="203"/>
      <c r="V274" s="48"/>
      <c r="W274" s="41"/>
      <c r="X274" s="42"/>
      <c r="Y274" s="213"/>
      <c r="Z274" s="205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7"/>
    </row>
    <row r="275" spans="1:34" x14ac:dyDescent="0.2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09"/>
      <c r="P275" s="201"/>
      <c r="Q275" s="53"/>
      <c r="R275" s="46"/>
      <c r="S275" s="47"/>
      <c r="T275" s="211"/>
      <c r="U275" s="203"/>
      <c r="V275" s="48"/>
      <c r="W275" s="41"/>
      <c r="X275" s="42"/>
      <c r="Y275" s="213"/>
      <c r="Z275" s="205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7"/>
    </row>
    <row r="276" spans="1:34" x14ac:dyDescent="0.2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09"/>
      <c r="P276" s="201"/>
      <c r="Q276" s="53"/>
      <c r="R276" s="46"/>
      <c r="S276" s="47"/>
      <c r="T276" s="211"/>
      <c r="U276" s="203"/>
      <c r="V276" s="48"/>
      <c r="W276" s="41"/>
      <c r="X276" s="42"/>
      <c r="Y276" s="213"/>
      <c r="Z276" s="205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7"/>
    </row>
    <row r="277" spans="1:34" x14ac:dyDescent="0.2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09"/>
      <c r="P277" s="201"/>
      <c r="Q277" s="53"/>
      <c r="R277" s="46"/>
      <c r="S277" s="47"/>
      <c r="T277" s="211"/>
      <c r="U277" s="203"/>
      <c r="V277" s="48"/>
      <c r="W277" s="41"/>
      <c r="X277" s="42"/>
      <c r="Y277" s="213"/>
      <c r="Z277" s="205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7"/>
    </row>
    <row r="278" spans="1:34" x14ac:dyDescent="0.2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09"/>
      <c r="P278" s="201"/>
      <c r="Q278" s="53"/>
      <c r="R278" s="46"/>
      <c r="S278" s="47"/>
      <c r="T278" s="211"/>
      <c r="U278" s="203"/>
      <c r="V278" s="48"/>
      <c r="W278" s="41"/>
      <c r="X278" s="42"/>
      <c r="Y278" s="213"/>
      <c r="Z278" s="205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7"/>
    </row>
    <row r="279" spans="1:34" x14ac:dyDescent="0.2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09"/>
      <c r="P279" s="201"/>
      <c r="Q279" s="53"/>
      <c r="R279" s="46"/>
      <c r="S279" s="47"/>
      <c r="T279" s="211"/>
      <c r="U279" s="203"/>
      <c r="V279" s="48"/>
      <c r="W279" s="41"/>
      <c r="X279" s="42"/>
      <c r="Y279" s="213"/>
      <c r="Z279" s="205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7"/>
    </row>
    <row r="280" spans="1:34" x14ac:dyDescent="0.2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09"/>
      <c r="P280" s="201"/>
      <c r="Q280" s="53"/>
      <c r="R280" s="46"/>
      <c r="S280" s="47"/>
      <c r="T280" s="211"/>
      <c r="U280" s="203"/>
      <c r="V280" s="48"/>
      <c r="W280" s="41"/>
      <c r="X280" s="42"/>
      <c r="Y280" s="213"/>
      <c r="Z280" s="205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7"/>
    </row>
    <row r="281" spans="1:34" x14ac:dyDescent="0.2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09"/>
      <c r="P281" s="201"/>
      <c r="Q281" s="53"/>
      <c r="R281" s="46"/>
      <c r="S281" s="47"/>
      <c r="T281" s="211"/>
      <c r="U281" s="203"/>
      <c r="V281" s="48"/>
      <c r="W281" s="41"/>
      <c r="X281" s="42"/>
      <c r="Y281" s="213"/>
      <c r="Z281" s="205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7"/>
    </row>
    <row r="282" spans="1:34" x14ac:dyDescent="0.2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09"/>
      <c r="P282" s="201"/>
      <c r="Q282" s="53"/>
      <c r="R282" s="46"/>
      <c r="S282" s="47"/>
      <c r="T282" s="211"/>
      <c r="U282" s="203"/>
      <c r="V282" s="48"/>
      <c r="W282" s="41"/>
      <c r="X282" s="42"/>
      <c r="Y282" s="213"/>
      <c r="Z282" s="205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7"/>
    </row>
    <row r="283" spans="1:34" x14ac:dyDescent="0.2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09"/>
      <c r="P283" s="201"/>
      <c r="Q283" s="53"/>
      <c r="R283" s="46"/>
      <c r="S283" s="47"/>
      <c r="T283" s="211"/>
      <c r="U283" s="203"/>
      <c r="V283" s="48"/>
      <c r="W283" s="41"/>
      <c r="X283" s="42"/>
      <c r="Y283" s="213"/>
      <c r="Z283" s="205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7"/>
    </row>
    <row r="284" spans="1:34" x14ac:dyDescent="0.2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09"/>
      <c r="P284" s="201"/>
      <c r="Q284" s="53"/>
      <c r="R284" s="46"/>
      <c r="S284" s="47"/>
      <c r="T284" s="211"/>
      <c r="U284" s="203"/>
      <c r="V284" s="48"/>
      <c r="W284" s="41"/>
      <c r="X284" s="42"/>
      <c r="Y284" s="213"/>
      <c r="Z284" s="205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7"/>
    </row>
    <row r="285" spans="1:34" x14ac:dyDescent="0.2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09"/>
      <c r="P285" s="201"/>
      <c r="Q285" s="53"/>
      <c r="R285" s="46"/>
      <c r="S285" s="47"/>
      <c r="T285" s="211"/>
      <c r="U285" s="203"/>
      <c r="V285" s="48"/>
      <c r="W285" s="41"/>
      <c r="X285" s="42"/>
      <c r="Y285" s="213"/>
      <c r="Z285" s="205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7"/>
    </row>
    <row r="286" spans="1:34" x14ac:dyDescent="0.2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09"/>
      <c r="P286" s="201"/>
      <c r="Q286" s="53"/>
      <c r="R286" s="46"/>
      <c r="S286" s="47"/>
      <c r="T286" s="211"/>
      <c r="U286" s="203"/>
      <c r="V286" s="48"/>
      <c r="W286" s="41"/>
      <c r="X286" s="42"/>
      <c r="Y286" s="213"/>
      <c r="Z286" s="205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7"/>
    </row>
    <row r="287" spans="1:34" x14ac:dyDescent="0.2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09"/>
      <c r="P287" s="201"/>
      <c r="Q287" s="53"/>
      <c r="R287" s="46"/>
      <c r="S287" s="47"/>
      <c r="T287" s="211"/>
      <c r="U287" s="203"/>
      <c r="V287" s="48"/>
      <c r="W287" s="41"/>
      <c r="X287" s="42"/>
      <c r="Y287" s="213"/>
      <c r="Z287" s="205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7"/>
    </row>
    <row r="288" spans="1:34" x14ac:dyDescent="0.2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09"/>
      <c r="P288" s="201"/>
      <c r="Q288" s="53"/>
      <c r="R288" s="46"/>
      <c r="S288" s="47"/>
      <c r="T288" s="211"/>
      <c r="U288" s="203"/>
      <c r="V288" s="48"/>
      <c r="W288" s="41"/>
      <c r="X288" s="42"/>
      <c r="Y288" s="213"/>
      <c r="Z288" s="205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7"/>
    </row>
    <row r="289" spans="1:34" x14ac:dyDescent="0.2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09"/>
      <c r="P289" s="201"/>
      <c r="Q289" s="53"/>
      <c r="R289" s="46"/>
      <c r="S289" s="47"/>
      <c r="T289" s="211"/>
      <c r="U289" s="203"/>
      <c r="V289" s="48"/>
      <c r="W289" s="41"/>
      <c r="X289" s="42"/>
      <c r="Y289" s="213"/>
      <c r="Z289" s="205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7"/>
    </row>
    <row r="290" spans="1:34" x14ac:dyDescent="0.2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09"/>
      <c r="P290" s="201"/>
      <c r="Q290" s="53"/>
      <c r="R290" s="46"/>
      <c r="S290" s="47"/>
      <c r="T290" s="211"/>
      <c r="U290" s="203"/>
      <c r="V290" s="48"/>
      <c r="W290" s="41"/>
      <c r="X290" s="42"/>
      <c r="Y290" s="213"/>
      <c r="Z290" s="205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7"/>
    </row>
    <row r="291" spans="1:34" x14ac:dyDescent="0.2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09"/>
      <c r="P291" s="201"/>
      <c r="Q291" s="53"/>
      <c r="R291" s="46"/>
      <c r="S291" s="47"/>
      <c r="T291" s="211"/>
      <c r="U291" s="203"/>
      <c r="V291" s="48"/>
      <c r="W291" s="41"/>
      <c r="X291" s="42"/>
      <c r="Y291" s="213"/>
      <c r="Z291" s="205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7"/>
    </row>
    <row r="292" spans="1:34" x14ac:dyDescent="0.2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09"/>
      <c r="P292" s="201"/>
      <c r="Q292" s="53"/>
      <c r="R292" s="46"/>
      <c r="S292" s="47"/>
      <c r="T292" s="211"/>
      <c r="U292" s="203"/>
      <c r="V292" s="48"/>
      <c r="W292" s="41"/>
      <c r="X292" s="42"/>
      <c r="Y292" s="213"/>
      <c r="Z292" s="205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7"/>
    </row>
    <row r="293" spans="1:34" x14ac:dyDescent="0.2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09"/>
      <c r="P293" s="201"/>
      <c r="Q293" s="53"/>
      <c r="R293" s="46"/>
      <c r="S293" s="47"/>
      <c r="T293" s="211"/>
      <c r="U293" s="203"/>
      <c r="V293" s="48"/>
      <c r="W293" s="41"/>
      <c r="X293" s="42"/>
      <c r="Y293" s="213"/>
      <c r="Z293" s="205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7"/>
    </row>
    <row r="294" spans="1:34" x14ac:dyDescent="0.2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09"/>
      <c r="P294" s="201"/>
      <c r="Q294" s="53"/>
      <c r="R294" s="46"/>
      <c r="S294" s="47"/>
      <c r="T294" s="211"/>
      <c r="U294" s="203"/>
      <c r="V294" s="48"/>
      <c r="W294" s="41"/>
      <c r="X294" s="42"/>
      <c r="Y294" s="213"/>
      <c r="Z294" s="205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7"/>
    </row>
    <row r="295" spans="1:34" x14ac:dyDescent="0.2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09"/>
      <c r="P295" s="201"/>
      <c r="Q295" s="53"/>
      <c r="R295" s="46"/>
      <c r="S295" s="47"/>
      <c r="T295" s="211"/>
      <c r="U295" s="203"/>
      <c r="V295" s="48"/>
      <c r="W295" s="41"/>
      <c r="X295" s="42"/>
      <c r="Y295" s="213"/>
      <c r="Z295" s="205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7"/>
    </row>
    <row r="296" spans="1:34" x14ac:dyDescent="0.2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09"/>
      <c r="P296" s="201"/>
      <c r="Q296" s="53"/>
      <c r="R296" s="46"/>
      <c r="S296" s="47"/>
      <c r="T296" s="211"/>
      <c r="U296" s="203"/>
      <c r="V296" s="48"/>
      <c r="W296" s="41"/>
      <c r="X296" s="42"/>
      <c r="Y296" s="213"/>
      <c r="Z296" s="205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7"/>
    </row>
    <row r="297" spans="1:34" x14ac:dyDescent="0.2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09"/>
      <c r="P297" s="201"/>
      <c r="Q297" s="53"/>
      <c r="R297" s="46"/>
      <c r="S297" s="47"/>
      <c r="T297" s="211"/>
      <c r="U297" s="203"/>
      <c r="V297" s="48"/>
      <c r="W297" s="41"/>
      <c r="X297" s="42"/>
      <c r="Y297" s="213"/>
      <c r="Z297" s="205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7"/>
    </row>
    <row r="298" spans="1:34" x14ac:dyDescent="0.2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09"/>
      <c r="P298" s="201"/>
      <c r="Q298" s="53"/>
      <c r="R298" s="46"/>
      <c r="S298" s="47"/>
      <c r="T298" s="211"/>
      <c r="U298" s="203"/>
      <c r="V298" s="48"/>
      <c r="W298" s="41"/>
      <c r="X298" s="42"/>
      <c r="Y298" s="213"/>
      <c r="Z298" s="205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7"/>
    </row>
    <row r="299" spans="1:34" x14ac:dyDescent="0.2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09"/>
      <c r="P299" s="201"/>
      <c r="Q299" s="53"/>
      <c r="R299" s="46"/>
      <c r="S299" s="47"/>
      <c r="T299" s="211"/>
      <c r="U299" s="203"/>
      <c r="V299" s="48"/>
      <c r="W299" s="41"/>
      <c r="X299" s="42"/>
      <c r="Y299" s="213"/>
      <c r="Z299" s="205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7"/>
    </row>
    <row r="300" spans="1:34" x14ac:dyDescent="0.2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09"/>
      <c r="P300" s="201"/>
      <c r="Q300" s="53"/>
      <c r="R300" s="46"/>
      <c r="S300" s="47"/>
      <c r="T300" s="211"/>
      <c r="U300" s="203"/>
      <c r="V300" s="48"/>
      <c r="W300" s="41"/>
      <c r="X300" s="42"/>
      <c r="Y300" s="213"/>
      <c r="Z300" s="205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7"/>
    </row>
    <row r="301" spans="1:34" x14ac:dyDescent="0.2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09"/>
      <c r="P301" s="201"/>
      <c r="Q301" s="53"/>
      <c r="R301" s="46"/>
      <c r="S301" s="47"/>
      <c r="T301" s="211"/>
      <c r="U301" s="203"/>
      <c r="V301" s="48"/>
      <c r="W301" s="41"/>
      <c r="X301" s="42"/>
      <c r="Y301" s="213"/>
      <c r="Z301" s="205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7"/>
    </row>
    <row r="302" spans="1:34" x14ac:dyDescent="0.2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09"/>
      <c r="P302" s="201"/>
      <c r="Q302" s="53"/>
      <c r="R302" s="46"/>
      <c r="S302" s="47"/>
      <c r="T302" s="211"/>
      <c r="U302" s="203"/>
      <c r="V302" s="48"/>
      <c r="W302" s="41"/>
      <c r="X302" s="42"/>
      <c r="Y302" s="213"/>
      <c r="Z302" s="205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7"/>
    </row>
    <row r="303" spans="1:34" x14ac:dyDescent="0.2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09"/>
      <c r="P303" s="201"/>
      <c r="Q303" s="53"/>
      <c r="R303" s="46"/>
      <c r="S303" s="47"/>
      <c r="T303" s="211"/>
      <c r="U303" s="203"/>
      <c r="V303" s="48"/>
      <c r="W303" s="41"/>
      <c r="X303" s="42"/>
      <c r="Y303" s="213"/>
      <c r="Z303" s="205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7"/>
    </row>
    <row r="304" spans="1:34" x14ac:dyDescent="0.2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09"/>
      <c r="P304" s="201"/>
      <c r="Q304" s="53"/>
      <c r="R304" s="46"/>
      <c r="S304" s="47"/>
      <c r="T304" s="211"/>
      <c r="U304" s="203"/>
      <c r="V304" s="48"/>
      <c r="W304" s="41"/>
      <c r="X304" s="42"/>
      <c r="Y304" s="213"/>
      <c r="Z304" s="205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7"/>
    </row>
    <row r="305" spans="1:35" x14ac:dyDescent="0.2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09"/>
      <c r="P305" s="201"/>
      <c r="Q305" s="53"/>
      <c r="R305" s="46"/>
      <c r="S305" s="47"/>
      <c r="T305" s="211"/>
      <c r="U305" s="203"/>
      <c r="V305" s="48"/>
      <c r="W305" s="41"/>
      <c r="X305" s="42"/>
      <c r="Y305" s="213"/>
      <c r="Z305" s="205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7"/>
    </row>
    <row r="306" spans="1:35" x14ac:dyDescent="0.2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09"/>
      <c r="P306" s="201"/>
      <c r="Q306" s="53"/>
      <c r="R306" s="46"/>
      <c r="S306" s="47"/>
      <c r="T306" s="211"/>
      <c r="U306" s="203"/>
      <c r="V306" s="48"/>
      <c r="W306" s="41"/>
      <c r="X306" s="42"/>
      <c r="Y306" s="213"/>
      <c r="Z306" s="205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7"/>
    </row>
    <row r="307" spans="1:35" x14ac:dyDescent="0.2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09"/>
      <c r="P307" s="201"/>
      <c r="Q307" s="53"/>
      <c r="R307" s="46"/>
      <c r="S307" s="47"/>
      <c r="T307" s="211"/>
      <c r="U307" s="203"/>
      <c r="V307" s="48"/>
      <c r="W307" s="41"/>
      <c r="X307" s="42"/>
      <c r="Y307" s="213"/>
      <c r="Z307" s="205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7"/>
    </row>
    <row r="308" spans="1:35" x14ac:dyDescent="0.2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09"/>
      <c r="P308" s="201"/>
      <c r="Q308" s="53"/>
      <c r="R308" s="46"/>
      <c r="S308" s="47"/>
      <c r="T308" s="211"/>
      <c r="U308" s="203"/>
      <c r="V308" s="48"/>
      <c r="W308" s="41"/>
      <c r="X308" s="42"/>
      <c r="Y308" s="213"/>
      <c r="Z308" s="205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7"/>
    </row>
    <row r="309" spans="1:35" x14ac:dyDescent="0.2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09"/>
      <c r="P309" s="201"/>
      <c r="Q309" s="53"/>
      <c r="R309" s="46"/>
      <c r="S309" s="47"/>
      <c r="T309" s="211"/>
      <c r="U309" s="203"/>
      <c r="V309" s="48"/>
      <c r="W309" s="41"/>
      <c r="X309" s="42"/>
      <c r="Y309" s="213"/>
      <c r="Z309" s="205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7"/>
    </row>
    <row r="310" spans="1:35" x14ac:dyDescent="0.2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09"/>
      <c r="P310" s="201"/>
      <c r="Q310" s="53"/>
      <c r="R310" s="46"/>
      <c r="S310" s="47"/>
      <c r="T310" s="211"/>
      <c r="U310" s="203"/>
      <c r="V310" s="48"/>
      <c r="W310" s="41"/>
      <c r="X310" s="42"/>
      <c r="Y310" s="213"/>
      <c r="Z310" s="205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7"/>
    </row>
    <row r="311" spans="1:35" x14ac:dyDescent="0.2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09"/>
      <c r="P311" s="201"/>
      <c r="Q311" s="53"/>
      <c r="R311" s="46"/>
      <c r="S311" s="47"/>
      <c r="T311" s="211"/>
      <c r="U311" s="203"/>
      <c r="V311" s="48"/>
      <c r="W311" s="41"/>
      <c r="X311" s="42"/>
      <c r="Y311" s="213"/>
      <c r="Z311" s="205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7"/>
    </row>
    <row r="312" spans="1:35" ht="13.5" thickBot="1" x14ac:dyDescent="0.25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18"/>
      <c r="N312" s="219"/>
      <c r="O312" s="220"/>
      <c r="P312" s="221"/>
      <c r="Q312" s="222"/>
      <c r="R312" s="223"/>
      <c r="S312" s="224"/>
      <c r="T312" s="225"/>
      <c r="U312" s="226"/>
      <c r="V312" s="227"/>
      <c r="W312" s="228"/>
      <c r="X312" s="229"/>
      <c r="Y312" s="230"/>
      <c r="Z312" s="231"/>
      <c r="AA312" s="232"/>
      <c r="AB312" s="233"/>
      <c r="AC312" s="234"/>
      <c r="AD312" s="235" t="str">
        <f t="shared" si="30"/>
        <v/>
      </c>
      <c r="AE312" s="236"/>
      <c r="AF312" s="237"/>
      <c r="AG312" s="238"/>
      <c r="AH312" s="199"/>
    </row>
    <row r="313" spans="1:35" ht="13.5" thickBot="1" x14ac:dyDescent="0.25">
      <c r="A313" s="116"/>
      <c r="C313" s="116"/>
      <c r="D313" s="117"/>
      <c r="E313" s="118"/>
      <c r="F313" s="116"/>
      <c r="G313" s="119">
        <f>SUM(G3:G312)</f>
        <v>15935</v>
      </c>
      <c r="H313" s="117"/>
      <c r="I313" s="120">
        <f>SUM(I3:I312)</f>
        <v>15740</v>
      </c>
      <c r="J313" s="121"/>
      <c r="K313" s="122">
        <f>SUM(K3:K312)</f>
        <v>12344.97</v>
      </c>
      <c r="L313" s="123">
        <f>SUM(L3:L312)</f>
        <v>3395.0299999999997</v>
      </c>
      <c r="M313" s="124"/>
      <c r="N313" s="214">
        <f>SUM(N3:N312)</f>
        <v>9862.99</v>
      </c>
      <c r="O313" s="124"/>
      <c r="P313" s="124"/>
      <c r="Q313" s="124"/>
      <c r="R313" s="125"/>
      <c r="S313" s="215">
        <f>SUM(S3:S312)</f>
        <v>1629.49</v>
      </c>
      <c r="T313" s="125"/>
      <c r="U313" s="125"/>
      <c r="V313" s="125"/>
      <c r="W313" s="126"/>
      <c r="X313" s="216">
        <f>SUM(X3:X312)</f>
        <v>852.49</v>
      </c>
      <c r="Y313" s="126"/>
      <c r="Z313" s="126"/>
      <c r="AA313" s="126"/>
      <c r="AB313" s="121"/>
      <c r="AC313" s="121"/>
      <c r="AD313" s="217">
        <f>SUM(AD3:AD312)</f>
        <v>2326</v>
      </c>
      <c r="AE313" s="121"/>
      <c r="AF313" s="121"/>
      <c r="AG313" s="121"/>
      <c r="AH313" s="127"/>
      <c r="AI313" s="127"/>
    </row>
    <row r="314" spans="1:35" ht="13.5" thickBot="1" x14ac:dyDescent="0.25">
      <c r="A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5" thickBot="1" x14ac:dyDescent="0.25">
      <c r="A315" s="140">
        <f>COUNTIF(B3:B312,"=QUALIFIEE")</f>
        <v>89</v>
      </c>
      <c r="B315" s="269" t="s">
        <v>43</v>
      </c>
      <c r="C315" s="141"/>
      <c r="D315" s="117"/>
      <c r="E315" s="141"/>
      <c r="F315" s="142"/>
      <c r="G315" s="142"/>
      <c r="H315" s="142"/>
      <c r="I315" s="142"/>
      <c r="J315" s="142"/>
      <c r="K315" s="142"/>
      <c r="L315" s="116"/>
      <c r="M315" s="143"/>
      <c r="N315" s="131"/>
      <c r="O315" s="131"/>
      <c r="P315" s="131"/>
      <c r="Q315" s="131"/>
      <c r="R315" s="144"/>
      <c r="S315" s="134"/>
      <c r="T315" s="134"/>
      <c r="U315" s="134"/>
      <c r="V315" s="134"/>
      <c r="W315" s="145"/>
      <c r="X315" s="137"/>
      <c r="Y315" s="137"/>
      <c r="Z315" s="137"/>
      <c r="AA315" s="137"/>
      <c r="AB315" s="116"/>
      <c r="AC315" s="116"/>
      <c r="AD315" s="116"/>
      <c r="AE315" s="146"/>
      <c r="AF315" s="116"/>
      <c r="AG315" s="116"/>
      <c r="AH315" s="127"/>
      <c r="AI315" s="127"/>
    </row>
    <row r="316" spans="1:35" ht="13.5" thickBot="1" x14ac:dyDescent="0.25">
      <c r="A316" s="147">
        <f>COUNTIF(B2:B311,"=Validée")</f>
        <v>2</v>
      </c>
      <c r="B316" s="270" t="s">
        <v>41</v>
      </c>
      <c r="C316" s="148"/>
      <c r="D316" s="117"/>
      <c r="E316" s="149"/>
      <c r="F316" s="146"/>
      <c r="G316" s="116"/>
      <c r="H316" s="117"/>
      <c r="I316" s="116"/>
      <c r="J316" s="150"/>
      <c r="K316" s="150"/>
      <c r="L316" s="116"/>
      <c r="M316" s="143"/>
      <c r="N316" s="131"/>
      <c r="O316" s="131"/>
      <c r="P316" s="131"/>
      <c r="Q316" s="131"/>
      <c r="R316" s="144"/>
      <c r="S316" s="134"/>
      <c r="T316" s="134"/>
      <c r="U316" s="134"/>
      <c r="V316" s="134"/>
      <c r="W316" s="145"/>
      <c r="X316" s="137"/>
      <c r="Y316" s="137"/>
      <c r="Z316" s="137"/>
      <c r="AA316" s="137"/>
      <c r="AB316" s="151"/>
      <c r="AC316" s="146"/>
      <c r="AD316" s="116"/>
      <c r="AE316" s="146"/>
      <c r="AF316" s="116"/>
      <c r="AG316" s="116"/>
      <c r="AH316" s="127"/>
      <c r="AI316" s="127"/>
    </row>
    <row r="317" spans="1:35" ht="13.5" thickBot="1" x14ac:dyDescent="0.25">
      <c r="A317" s="152">
        <f>COUNTIF(B3:B312,"=Finalisée")</f>
        <v>0</v>
      </c>
      <c r="B317" s="270" t="s">
        <v>42</v>
      </c>
      <c r="C317" s="148"/>
      <c r="D317" s="117"/>
      <c r="E317" s="149"/>
      <c r="F317" s="146"/>
      <c r="G317" s="116"/>
      <c r="H317" s="117"/>
      <c r="I317" s="116"/>
      <c r="J317" s="127"/>
      <c r="K317" s="127"/>
      <c r="L317" s="127"/>
      <c r="M317" s="143"/>
      <c r="N317" s="153"/>
      <c r="O317" s="153"/>
      <c r="P317" s="153"/>
      <c r="Q317" s="153"/>
      <c r="R317" s="144"/>
      <c r="S317" s="154"/>
      <c r="T317" s="154"/>
      <c r="U317" s="154"/>
      <c r="V317" s="154"/>
      <c r="W317" s="145"/>
      <c r="X317" s="155"/>
      <c r="Y317" s="155"/>
      <c r="Z317" s="156"/>
      <c r="AA317" s="156"/>
      <c r="AB317" s="151"/>
      <c r="AC317" s="146"/>
      <c r="AD317" s="116"/>
      <c r="AE317" s="127"/>
      <c r="AF317" s="116"/>
      <c r="AG317" s="116"/>
      <c r="AH317" s="127"/>
      <c r="AI317" s="127"/>
    </row>
    <row r="318" spans="1:35" ht="13.5" thickBot="1" x14ac:dyDescent="0.25">
      <c r="A318" s="147">
        <f>COUNTIF(B3:B312,"=en cours")</f>
        <v>5</v>
      </c>
      <c r="B318" s="270" t="s">
        <v>13</v>
      </c>
      <c r="C318" s="148"/>
      <c r="D318" s="117"/>
      <c r="E318" s="149"/>
      <c r="F318" s="146"/>
      <c r="G318" s="116"/>
      <c r="H318" s="117"/>
      <c r="I318" s="116"/>
      <c r="J318" s="150"/>
      <c r="K318" s="150"/>
      <c r="L318" s="116"/>
      <c r="M318" s="143"/>
      <c r="N318" s="131"/>
      <c r="O318" s="131"/>
      <c r="P318" s="131"/>
      <c r="Q318" s="131"/>
      <c r="R318" s="144"/>
      <c r="S318" s="134"/>
      <c r="T318" s="134"/>
      <c r="U318" s="134"/>
      <c r="V318" s="134"/>
      <c r="W318" s="145"/>
      <c r="X318" s="137"/>
      <c r="Y318" s="137"/>
      <c r="Z318" s="137"/>
      <c r="AA318" s="137"/>
      <c r="AB318" s="151"/>
      <c r="AC318" s="146"/>
      <c r="AD318" s="116"/>
      <c r="AE318" s="146"/>
      <c r="AF318" s="116"/>
      <c r="AG318" s="116"/>
      <c r="AH318" s="127"/>
      <c r="AI318" s="127"/>
    </row>
    <row r="319" spans="1:35" ht="13.5" thickBot="1" x14ac:dyDescent="0.25">
      <c r="A319" s="157">
        <f>COUNTIF(B3:B312,"=ABSENT")</f>
        <v>5</v>
      </c>
      <c r="B319" s="269" t="s">
        <v>14</v>
      </c>
      <c r="C319" s="148"/>
      <c r="D319" s="117"/>
      <c r="E319" s="149"/>
      <c r="F319" s="146"/>
      <c r="G319" s="116"/>
      <c r="H319" s="117"/>
      <c r="I319" s="116"/>
      <c r="J319" s="127"/>
      <c r="K319" s="127"/>
      <c r="L319" s="127"/>
      <c r="M319" s="143"/>
      <c r="N319" s="153"/>
      <c r="O319" s="153"/>
      <c r="P319" s="153"/>
      <c r="Q319" s="153"/>
      <c r="R319" s="144"/>
      <c r="S319" s="154"/>
      <c r="T319" s="154"/>
      <c r="U319" s="154"/>
      <c r="V319" s="154"/>
      <c r="W319" s="145"/>
      <c r="X319" s="155"/>
      <c r="Y319" s="155"/>
      <c r="Z319" s="156"/>
      <c r="AA319" s="156"/>
      <c r="AB319" s="151"/>
      <c r="AC319" s="116"/>
      <c r="AD319" s="158"/>
      <c r="AE319" s="127"/>
      <c r="AF319" s="158"/>
      <c r="AG319" s="116"/>
      <c r="AH319" s="127"/>
      <c r="AI319" s="127"/>
    </row>
    <row r="320" spans="1:35" s="11" customFormat="1" ht="13.5" thickBot="1" x14ac:dyDescent="0.25">
      <c r="A320" s="116"/>
      <c r="B320" s="268"/>
      <c r="C320" s="116"/>
      <c r="D320" s="148"/>
      <c r="E320" s="149"/>
      <c r="F320" s="146"/>
      <c r="G320" s="159"/>
      <c r="H320" s="159"/>
      <c r="I320" s="159"/>
      <c r="J320" s="159"/>
      <c r="K320" s="159"/>
      <c r="L320" s="159"/>
      <c r="M320" s="160"/>
      <c r="N320" s="161"/>
      <c r="O320" s="161"/>
      <c r="P320" s="161"/>
      <c r="Q320" s="161"/>
      <c r="R320" s="162"/>
      <c r="S320" s="163"/>
      <c r="T320" s="163"/>
      <c r="U320" s="164"/>
      <c r="V320" s="164"/>
      <c r="W320" s="165"/>
      <c r="X320" s="166"/>
      <c r="Y320" s="166"/>
      <c r="Z320" s="167"/>
      <c r="AA320" s="167"/>
      <c r="AB320" s="168"/>
      <c r="AC320" s="168"/>
      <c r="AD320" s="138"/>
      <c r="AE320" s="159"/>
      <c r="AF320" s="138"/>
      <c r="AG320" s="116"/>
      <c r="AH320" s="159"/>
      <c r="AI320" s="159"/>
    </row>
    <row r="321" spans="1:35" s="11" customFormat="1" ht="13.5" thickBot="1" x14ac:dyDescent="0.25">
      <c r="A321" s="206">
        <f>COUNTIF($C$3:$C$312,"=DIR")</f>
        <v>12</v>
      </c>
      <c r="B321" s="271" t="s">
        <v>102</v>
      </c>
      <c r="C321" s="116"/>
      <c r="D321" s="148"/>
      <c r="E321" s="149"/>
      <c r="F321" s="146"/>
      <c r="G321" s="159"/>
      <c r="H321" s="159"/>
      <c r="I321" s="159"/>
      <c r="J321" s="159"/>
      <c r="K321" s="159"/>
      <c r="L321" s="159"/>
      <c r="M321" s="169"/>
      <c r="N321" s="161"/>
      <c r="O321" s="161"/>
      <c r="P321" s="161"/>
      <c r="Q321" s="161"/>
      <c r="R321" s="170"/>
      <c r="S321" s="163"/>
      <c r="T321" s="163"/>
      <c r="U321" s="164"/>
      <c r="V321" s="164"/>
      <c r="W321" s="171"/>
      <c r="X321" s="166"/>
      <c r="Y321" s="166"/>
      <c r="Z321" s="167"/>
      <c r="AA321" s="167"/>
      <c r="AB321" s="172"/>
      <c r="AC321" s="173"/>
      <c r="AD321" s="138"/>
      <c r="AE321" s="159"/>
      <c r="AF321" s="138"/>
      <c r="AG321" s="116"/>
      <c r="AH321" s="159"/>
      <c r="AI321" s="159"/>
    </row>
    <row r="322" spans="1:35" s="11" customFormat="1" ht="13.5" thickBot="1" x14ac:dyDescent="0.25">
      <c r="A322" s="147">
        <f>COUNTIF($C$3:$C$312,"=JOU")</f>
        <v>87</v>
      </c>
      <c r="B322" s="271" t="s">
        <v>103</v>
      </c>
      <c r="C322" s="116"/>
      <c r="D322" s="148"/>
      <c r="E322" s="149"/>
      <c r="F322" s="146"/>
      <c r="G322" s="159"/>
      <c r="H322" s="159"/>
      <c r="I322" s="159"/>
      <c r="J322" s="159"/>
      <c r="K322" s="159"/>
      <c r="L322" s="159"/>
      <c r="M322" s="131"/>
      <c r="N322" s="161"/>
      <c r="O322" s="161"/>
      <c r="P322" s="161"/>
      <c r="Q322" s="161"/>
      <c r="R322" s="134"/>
      <c r="S322" s="163"/>
      <c r="T322" s="163"/>
      <c r="U322" s="164"/>
      <c r="V322" s="164"/>
      <c r="W322" s="137"/>
      <c r="X322" s="166"/>
      <c r="Y322" s="166"/>
      <c r="Z322" s="167"/>
      <c r="AA322" s="167"/>
      <c r="AB322" s="174"/>
      <c r="AC322" s="146"/>
      <c r="AD322" s="138"/>
      <c r="AE322" s="159"/>
      <c r="AF322" s="138"/>
      <c r="AG322" s="116"/>
      <c r="AH322" s="159"/>
      <c r="AI322" s="159"/>
    </row>
    <row r="323" spans="1:35" s="11" customFormat="1" ht="13.5" thickBot="1" x14ac:dyDescent="0.25">
      <c r="A323" s="152">
        <f>COUNTIF($C$3:$C$312,"=LOI")</f>
        <v>0</v>
      </c>
      <c r="B323" s="271" t="s">
        <v>104</v>
      </c>
      <c r="C323" s="116"/>
      <c r="D323" s="148"/>
      <c r="E323" s="149"/>
      <c r="F323" s="146"/>
      <c r="G323" s="159"/>
      <c r="H323" s="159"/>
      <c r="I323" s="159"/>
      <c r="J323" s="159"/>
      <c r="K323" s="159"/>
      <c r="L323" s="159"/>
      <c r="M323" s="131"/>
      <c r="N323" s="161"/>
      <c r="O323" s="161"/>
      <c r="P323" s="161"/>
      <c r="Q323" s="161"/>
      <c r="R323" s="134"/>
      <c r="S323" s="163"/>
      <c r="T323" s="163"/>
      <c r="U323" s="164"/>
      <c r="V323" s="164"/>
      <c r="W323" s="137"/>
      <c r="X323" s="166"/>
      <c r="Y323" s="166"/>
      <c r="Z323" s="167"/>
      <c r="AA323" s="167"/>
      <c r="AB323" s="174"/>
      <c r="AC323" s="146"/>
      <c r="AD323" s="138"/>
      <c r="AE323" s="159"/>
      <c r="AF323" s="138"/>
      <c r="AG323" s="116"/>
      <c r="AH323" s="159"/>
      <c r="AI323" s="159"/>
    </row>
    <row r="324" spans="1:35" s="11" customFormat="1" ht="13.5" thickBot="1" x14ac:dyDescent="0.25">
      <c r="A324" s="147">
        <f>COUNTIF($C$3:$C$312,"=BAB")</f>
        <v>0</v>
      </c>
      <c r="B324" s="271" t="s">
        <v>105</v>
      </c>
      <c r="C324" s="116"/>
      <c r="D324" s="148"/>
      <c r="E324" s="149"/>
      <c r="F324" s="146"/>
      <c r="G324" s="159"/>
      <c r="H324" s="159"/>
      <c r="I324" s="159"/>
      <c r="J324" s="159"/>
      <c r="K324" s="159"/>
      <c r="L324" s="159"/>
      <c r="M324" s="131"/>
      <c r="N324" s="161"/>
      <c r="O324" s="161"/>
      <c r="P324" s="161"/>
      <c r="Q324" s="161"/>
      <c r="R324" s="134"/>
      <c r="S324" s="163"/>
      <c r="T324" s="163"/>
      <c r="U324" s="164"/>
      <c r="V324" s="164"/>
      <c r="W324" s="137"/>
      <c r="X324" s="166"/>
      <c r="Y324" s="166"/>
      <c r="Z324" s="167"/>
      <c r="AA324" s="167"/>
      <c r="AB324" s="174"/>
      <c r="AC324" s="146"/>
      <c r="AD324" s="138"/>
      <c r="AE324" s="159"/>
      <c r="AF324" s="138"/>
      <c r="AG324" s="116"/>
      <c r="AH324" s="159"/>
      <c r="AI324" s="159"/>
    </row>
    <row r="325" spans="1:35" s="11" customFormat="1" ht="13.5" thickBot="1" x14ac:dyDescent="0.25">
      <c r="A325" s="147">
        <f>COUNTIF($C$3:$C$312,"=FIT")</f>
        <v>0</v>
      </c>
      <c r="B325" s="271" t="s">
        <v>106</v>
      </c>
      <c r="C325" s="116"/>
      <c r="D325" s="148"/>
      <c r="E325" s="207" t="s">
        <v>109</v>
      </c>
      <c r="F325" s="146"/>
      <c r="G325" s="159">
        <f>I313/SUM($A$322:$A$325)</f>
        <v>180.91954022988506</v>
      </c>
      <c r="H325" s="159"/>
      <c r="I325" s="159"/>
      <c r="J325" s="159"/>
      <c r="K325" s="159"/>
      <c r="L325" s="159"/>
      <c r="M325" s="131"/>
      <c r="N325" s="161"/>
      <c r="O325" s="161"/>
      <c r="P325" s="161"/>
      <c r="Q325" s="161"/>
      <c r="R325" s="134"/>
      <c r="S325" s="163"/>
      <c r="T325" s="163"/>
      <c r="U325" s="164"/>
      <c r="V325" s="164"/>
      <c r="W325" s="137"/>
      <c r="X325" s="166"/>
      <c r="Y325" s="166"/>
      <c r="Z325" s="167"/>
      <c r="AA325" s="167"/>
      <c r="AB325" s="174"/>
      <c r="AC325" s="175"/>
      <c r="AD325" s="138"/>
      <c r="AE325" s="159"/>
      <c r="AF325" s="138"/>
      <c r="AG325" s="116"/>
      <c r="AH325" s="159"/>
      <c r="AI325" s="159"/>
    </row>
    <row r="326" spans="1:35" s="11" customFormat="1" ht="13.5" thickBot="1" x14ac:dyDescent="0.25">
      <c r="A326" s="147">
        <f>COUNTIF($C$3:$C$312,"=ARB")</f>
        <v>2</v>
      </c>
      <c r="B326" s="271" t="s">
        <v>107</v>
      </c>
      <c r="C326" s="116"/>
      <c r="D326" s="148"/>
      <c r="E326" s="207" t="s">
        <v>108</v>
      </c>
      <c r="F326" s="146"/>
      <c r="G326" s="159">
        <f>$I$313/SUM($A$321:$A$326)</f>
        <v>155.84158415841586</v>
      </c>
      <c r="H326" s="159"/>
      <c r="I326" s="159"/>
      <c r="J326" s="159"/>
      <c r="K326" s="159"/>
      <c r="L326" s="159"/>
      <c r="M326" s="131"/>
      <c r="N326" s="161"/>
      <c r="O326" s="161"/>
      <c r="P326" s="161"/>
      <c r="Q326" s="161"/>
      <c r="R326" s="134"/>
      <c r="S326" s="163"/>
      <c r="T326" s="163"/>
      <c r="U326" s="164"/>
      <c r="V326" s="164"/>
      <c r="W326" s="137"/>
      <c r="X326" s="166"/>
      <c r="Y326" s="166"/>
      <c r="Z326" s="167"/>
      <c r="AA326" s="167"/>
      <c r="AB326" s="174"/>
      <c r="AC326" s="175"/>
      <c r="AD326" s="138"/>
      <c r="AE326" s="159"/>
      <c r="AF326" s="138"/>
      <c r="AG326" s="116"/>
      <c r="AH326" s="159"/>
      <c r="AI326" s="159"/>
    </row>
    <row r="327" spans="1:35" s="11" customFormat="1" x14ac:dyDescent="0.2">
      <c r="A327" s="116"/>
      <c r="B327" s="268"/>
      <c r="C327" s="116"/>
      <c r="D327" s="148"/>
      <c r="E327" s="149"/>
      <c r="F327" s="146"/>
      <c r="G327" s="159"/>
      <c r="H327" s="159"/>
      <c r="I327" s="159"/>
      <c r="J327" s="159"/>
      <c r="K327" s="159"/>
      <c r="L327" s="159"/>
      <c r="M327" s="131"/>
      <c r="N327" s="161"/>
      <c r="O327" s="161"/>
      <c r="P327" s="161"/>
      <c r="Q327" s="161"/>
      <c r="R327" s="134"/>
      <c r="S327" s="163"/>
      <c r="T327" s="163"/>
      <c r="U327" s="164"/>
      <c r="V327" s="164"/>
      <c r="W327" s="137"/>
      <c r="X327" s="166"/>
      <c r="Y327" s="166"/>
      <c r="Z327" s="167"/>
      <c r="AA327" s="167"/>
      <c r="AB327" s="174"/>
      <c r="AC327" s="175"/>
      <c r="AD327" s="138"/>
      <c r="AE327" s="159"/>
      <c r="AF327" s="138"/>
      <c r="AG327" s="116"/>
      <c r="AH327" s="159"/>
      <c r="AI327" s="159"/>
    </row>
    <row r="328" spans="1:35" s="11" customFormat="1" x14ac:dyDescent="0.2">
      <c r="A328" s="116"/>
      <c r="B328" s="268"/>
      <c r="C328" s="116"/>
      <c r="D328" s="148"/>
      <c r="E328" s="149"/>
      <c r="F328" s="146"/>
      <c r="G328" s="159"/>
      <c r="H328" s="159"/>
      <c r="I328" s="159"/>
      <c r="J328" s="159"/>
      <c r="K328" s="159"/>
      <c r="L328" s="159"/>
      <c r="M328" s="131"/>
      <c r="N328" s="161"/>
      <c r="O328" s="161"/>
      <c r="P328" s="161"/>
      <c r="Q328" s="161"/>
      <c r="R328" s="134"/>
      <c r="S328" s="163"/>
      <c r="T328" s="163"/>
      <c r="U328" s="164"/>
      <c r="V328" s="164"/>
      <c r="W328" s="137"/>
      <c r="X328" s="166"/>
      <c r="Y328" s="166"/>
      <c r="Z328" s="167"/>
      <c r="AA328" s="167"/>
      <c r="AB328" s="174"/>
      <c r="AC328" s="175"/>
      <c r="AD328" s="138"/>
      <c r="AE328" s="159"/>
      <c r="AF328" s="138"/>
      <c r="AG328" s="116"/>
      <c r="AH328" s="159"/>
      <c r="AI328" s="159"/>
    </row>
    <row r="329" spans="1:35" s="11" customFormat="1" x14ac:dyDescent="0.2">
      <c r="A329" s="116"/>
      <c r="B329" s="268"/>
      <c r="C329" s="116"/>
      <c r="D329" s="148"/>
      <c r="E329" s="149"/>
      <c r="F329" s="146"/>
      <c r="G329" s="159"/>
      <c r="H329" s="159"/>
      <c r="I329" s="159"/>
      <c r="J329" s="159"/>
      <c r="K329" s="159"/>
      <c r="L329" s="159"/>
      <c r="M329" s="131"/>
      <c r="N329" s="161"/>
      <c r="O329" s="161"/>
      <c r="P329" s="161"/>
      <c r="Q329" s="161"/>
      <c r="R329" s="134"/>
      <c r="S329" s="163"/>
      <c r="T329" s="163"/>
      <c r="U329" s="164"/>
      <c r="V329" s="164"/>
      <c r="W329" s="137"/>
      <c r="X329" s="166"/>
      <c r="Y329" s="166"/>
      <c r="Z329" s="167"/>
      <c r="AA329" s="167"/>
      <c r="AB329" s="174"/>
      <c r="AC329" s="175"/>
      <c r="AD329" s="138"/>
      <c r="AE329" s="159"/>
      <c r="AF329" s="138"/>
      <c r="AG329" s="116"/>
      <c r="AH329" s="159"/>
      <c r="AI329" s="159"/>
    </row>
    <row r="330" spans="1:35" s="11" customFormat="1" x14ac:dyDescent="0.2">
      <c r="A330" s="116"/>
      <c r="B330" s="268"/>
      <c r="C330" s="116"/>
      <c r="D330" s="148"/>
      <c r="E330" s="149"/>
      <c r="F330" s="146"/>
      <c r="G330" s="159"/>
      <c r="H330" s="159"/>
      <c r="I330" s="159"/>
      <c r="J330" s="159"/>
      <c r="K330" s="159"/>
      <c r="L330" s="159"/>
      <c r="M330" s="131"/>
      <c r="N330" s="161"/>
      <c r="O330" s="161"/>
      <c r="P330" s="161"/>
      <c r="Q330" s="161"/>
      <c r="R330" s="134"/>
      <c r="S330" s="163"/>
      <c r="T330" s="163"/>
      <c r="U330" s="164"/>
      <c r="V330" s="164"/>
      <c r="W330" s="137"/>
      <c r="X330" s="166"/>
      <c r="Y330" s="166"/>
      <c r="Z330" s="167"/>
      <c r="AA330" s="167"/>
      <c r="AB330" s="174"/>
      <c r="AC330" s="175"/>
      <c r="AD330" s="138"/>
      <c r="AE330" s="159"/>
      <c r="AF330" s="138"/>
      <c r="AG330" s="116"/>
      <c r="AH330" s="159"/>
      <c r="AI330" s="159"/>
    </row>
    <row r="331" spans="1:35" s="11" customFormat="1" x14ac:dyDescent="0.2">
      <c r="A331" s="116"/>
      <c r="B331" s="268"/>
      <c r="C331" s="116"/>
      <c r="D331" s="148"/>
      <c r="E331" s="149"/>
      <c r="F331" s="146"/>
      <c r="G331" s="159"/>
      <c r="H331" s="159"/>
      <c r="I331" s="159"/>
      <c r="J331" s="159"/>
      <c r="K331" s="159"/>
      <c r="L331" s="159"/>
      <c r="M331" s="131"/>
      <c r="N331" s="161"/>
      <c r="O331" s="161"/>
      <c r="P331" s="161"/>
      <c r="Q331" s="161"/>
      <c r="R331" s="134"/>
      <c r="S331" s="163"/>
      <c r="T331" s="163"/>
      <c r="U331" s="164"/>
      <c r="V331" s="164"/>
      <c r="W331" s="137"/>
      <c r="X331" s="166"/>
      <c r="Y331" s="166"/>
      <c r="Z331" s="167"/>
      <c r="AA331" s="167"/>
      <c r="AB331" s="174"/>
      <c r="AC331" s="175"/>
      <c r="AD331" s="138"/>
      <c r="AE331" s="159"/>
      <c r="AF331" s="138"/>
      <c r="AG331" s="116"/>
      <c r="AH331" s="159"/>
      <c r="AI331" s="159"/>
    </row>
    <row r="332" spans="1:35" s="11" customFormat="1" x14ac:dyDescent="0.2">
      <c r="A332" s="116"/>
      <c r="B332" s="268"/>
      <c r="C332" s="116"/>
      <c r="D332" s="148"/>
      <c r="E332" s="149"/>
      <c r="F332" s="146"/>
      <c r="G332" s="159"/>
      <c r="H332" s="159"/>
      <c r="I332" s="159"/>
      <c r="J332" s="159"/>
      <c r="K332" s="159"/>
      <c r="L332" s="159"/>
      <c r="M332" s="131"/>
      <c r="N332" s="161"/>
      <c r="O332" s="161"/>
      <c r="P332" s="161"/>
      <c r="Q332" s="161"/>
      <c r="R332" s="134"/>
      <c r="S332" s="163"/>
      <c r="T332" s="163"/>
      <c r="U332" s="164"/>
      <c r="V332" s="164"/>
      <c r="W332" s="137"/>
      <c r="X332" s="166"/>
      <c r="Y332" s="166"/>
      <c r="Z332" s="167"/>
      <c r="AA332" s="167"/>
      <c r="AB332" s="174"/>
      <c r="AC332" s="175"/>
      <c r="AD332" s="138"/>
      <c r="AE332" s="159"/>
      <c r="AF332" s="138"/>
      <c r="AG332" s="116"/>
      <c r="AH332" s="159"/>
      <c r="AI332" s="159"/>
    </row>
    <row r="333" spans="1:35" s="11" customFormat="1" x14ac:dyDescent="0.2">
      <c r="A333" s="116"/>
      <c r="B333" s="268"/>
      <c r="C333" s="116"/>
      <c r="D333" s="148"/>
      <c r="E333" s="149"/>
      <c r="F333" s="146"/>
      <c r="G333" s="159"/>
      <c r="H333" s="159"/>
      <c r="I333" s="159"/>
      <c r="J333" s="159"/>
      <c r="K333" s="159"/>
      <c r="L333" s="159"/>
      <c r="M333" s="131"/>
      <c r="N333" s="161"/>
      <c r="O333" s="161"/>
      <c r="P333" s="161"/>
      <c r="Q333" s="161"/>
      <c r="R333" s="134"/>
      <c r="S333" s="163"/>
      <c r="T333" s="163"/>
      <c r="U333" s="164"/>
      <c r="V333" s="164"/>
      <c r="W333" s="137"/>
      <c r="X333" s="166"/>
      <c r="Y333" s="166"/>
      <c r="Z333" s="167"/>
      <c r="AA333" s="167"/>
      <c r="AB333" s="174"/>
      <c r="AC333" s="175"/>
      <c r="AD333" s="138"/>
      <c r="AE333" s="159"/>
      <c r="AF333" s="138"/>
      <c r="AG333" s="116"/>
      <c r="AH333" s="159"/>
      <c r="AI333" s="159"/>
    </row>
    <row r="334" spans="1:35" x14ac:dyDescent="0.2">
      <c r="A334" s="116"/>
      <c r="C334" s="116"/>
      <c r="D334" s="148"/>
      <c r="E334" s="149"/>
      <c r="F334" s="146"/>
      <c r="G334" s="159"/>
      <c r="H334" s="159"/>
      <c r="I334" s="159"/>
      <c r="J334" s="159"/>
      <c r="K334" s="159"/>
      <c r="L334" s="159"/>
      <c r="M334" s="131"/>
      <c r="N334" s="161"/>
      <c r="O334" s="161"/>
      <c r="P334" s="161"/>
      <c r="Q334" s="161"/>
      <c r="R334" s="134"/>
      <c r="S334" s="163"/>
      <c r="T334" s="163"/>
      <c r="U334" s="164"/>
      <c r="V334" s="164"/>
      <c r="W334" s="137"/>
      <c r="X334" s="166"/>
      <c r="Y334" s="166"/>
      <c r="Z334" s="167"/>
      <c r="AA334" s="167"/>
      <c r="AB334" s="174"/>
      <c r="AC334" s="175"/>
      <c r="AD334" s="158"/>
      <c r="AE334" s="159"/>
      <c r="AF334" s="158"/>
      <c r="AG334" s="116"/>
      <c r="AH334" s="127"/>
      <c r="AI334" s="127"/>
    </row>
    <row r="335" spans="1:35" s="11" customFormat="1" x14ac:dyDescent="0.2">
      <c r="A335" s="116"/>
      <c r="B335" s="268"/>
      <c r="C335" s="116"/>
      <c r="D335" s="148"/>
      <c r="E335" s="149"/>
      <c r="F335" s="146"/>
      <c r="G335" s="159"/>
      <c r="H335" s="159"/>
      <c r="I335" s="159"/>
      <c r="J335" s="159"/>
      <c r="K335" s="159"/>
      <c r="L335" s="159"/>
      <c r="M335" s="131"/>
      <c r="N335" s="161"/>
      <c r="O335" s="161"/>
      <c r="P335" s="161"/>
      <c r="Q335" s="161"/>
      <c r="R335" s="134"/>
      <c r="S335" s="163"/>
      <c r="T335" s="163"/>
      <c r="U335" s="164"/>
      <c r="V335" s="164"/>
      <c r="W335" s="137"/>
      <c r="X335" s="166"/>
      <c r="Y335" s="166"/>
      <c r="Z335" s="167"/>
      <c r="AA335" s="167"/>
      <c r="AB335" s="174"/>
      <c r="AC335" s="175"/>
      <c r="AD335" s="138"/>
      <c r="AE335" s="159"/>
      <c r="AF335" s="138"/>
      <c r="AG335" s="116"/>
      <c r="AH335" s="159"/>
      <c r="AI335" s="159"/>
    </row>
    <row r="336" spans="1:35" ht="11.25" customHeight="1" x14ac:dyDescent="0.2">
      <c r="A336" s="116"/>
      <c r="C336" s="116"/>
      <c r="D336" s="148"/>
      <c r="E336" s="149"/>
      <c r="F336" s="146"/>
      <c r="G336" s="159"/>
      <c r="H336" s="159"/>
      <c r="I336" s="159"/>
      <c r="J336" s="159"/>
      <c r="K336" s="159"/>
      <c r="L336" s="159"/>
      <c r="M336" s="131"/>
      <c r="N336" s="161"/>
      <c r="O336" s="161"/>
      <c r="P336" s="161"/>
      <c r="Q336" s="161"/>
      <c r="R336" s="134"/>
      <c r="S336" s="163"/>
      <c r="T336" s="163"/>
      <c r="U336" s="164"/>
      <c r="V336" s="164"/>
      <c r="W336" s="137"/>
      <c r="X336" s="166"/>
      <c r="Y336" s="166"/>
      <c r="Z336" s="167"/>
      <c r="AA336" s="167"/>
      <c r="AB336" s="174"/>
      <c r="AC336" s="175"/>
      <c r="AD336" s="158"/>
      <c r="AE336" s="159"/>
      <c r="AF336" s="158"/>
      <c r="AG336" s="116"/>
      <c r="AH336" s="127"/>
      <c r="AI336" s="127"/>
    </row>
    <row r="337" spans="1:35" x14ac:dyDescent="0.2">
      <c r="A337" s="116"/>
      <c r="C337" s="116"/>
      <c r="D337" s="148"/>
      <c r="E337" s="149"/>
      <c r="F337" s="146"/>
      <c r="G337" s="159"/>
      <c r="H337" s="159"/>
      <c r="I337" s="159"/>
      <c r="J337" s="159"/>
      <c r="K337" s="159"/>
      <c r="L337" s="159"/>
      <c r="M337" s="161"/>
      <c r="N337" s="161"/>
      <c r="O337" s="161"/>
      <c r="P337" s="161"/>
      <c r="Q337" s="161"/>
      <c r="R337" s="164"/>
      <c r="S337" s="163"/>
      <c r="T337" s="163"/>
      <c r="U337" s="164"/>
      <c r="V337" s="164"/>
      <c r="W337" s="167"/>
      <c r="X337" s="166"/>
      <c r="Y337" s="166"/>
      <c r="Z337" s="167"/>
      <c r="AA337" s="167"/>
      <c r="AB337" s="176"/>
      <c r="AC337" s="116"/>
      <c r="AD337" s="158"/>
      <c r="AE337" s="159"/>
      <c r="AF337" s="158"/>
      <c r="AG337" s="116"/>
      <c r="AH337" s="127"/>
      <c r="AI337" s="127"/>
    </row>
    <row r="338" spans="1:35" x14ac:dyDescent="0.2">
      <c r="A338" s="116"/>
      <c r="C338" s="116"/>
      <c r="D338" s="148"/>
      <c r="E338" s="149"/>
      <c r="F338" s="146"/>
      <c r="G338" s="159"/>
      <c r="H338" s="159"/>
      <c r="I338" s="159"/>
      <c r="J338" s="159"/>
      <c r="K338" s="159"/>
      <c r="L338" s="159"/>
      <c r="M338" s="161"/>
      <c r="N338" s="161"/>
      <c r="O338" s="161"/>
      <c r="P338" s="161"/>
      <c r="Q338" s="161"/>
      <c r="R338" s="164"/>
      <c r="S338" s="163"/>
      <c r="T338" s="163"/>
      <c r="U338" s="164"/>
      <c r="V338" s="164"/>
      <c r="W338" s="167"/>
      <c r="X338" s="166"/>
      <c r="Y338" s="166"/>
      <c r="Z338" s="167"/>
      <c r="AA338" s="167"/>
      <c r="AB338" s="176"/>
      <c r="AC338" s="116"/>
      <c r="AD338" s="158"/>
      <c r="AE338" s="159"/>
      <c r="AF338" s="158"/>
      <c r="AG338" s="116"/>
      <c r="AH338" s="127"/>
      <c r="AI338" s="127"/>
    </row>
    <row r="339" spans="1:35" x14ac:dyDescent="0.2">
      <c r="A339" s="116"/>
      <c r="C339" s="116"/>
      <c r="D339" s="148"/>
      <c r="E339" s="128"/>
      <c r="F339" s="146"/>
      <c r="G339" s="159"/>
      <c r="H339" s="159"/>
      <c r="I339" s="159"/>
      <c r="J339" s="159"/>
      <c r="K339" s="159"/>
      <c r="L339" s="159"/>
      <c r="M339" s="161"/>
      <c r="N339" s="161"/>
      <c r="O339" s="161"/>
      <c r="P339" s="161"/>
      <c r="Q339" s="161"/>
      <c r="R339" s="164"/>
      <c r="S339" s="163"/>
      <c r="T339" s="163"/>
      <c r="U339" s="164"/>
      <c r="V339" s="164"/>
      <c r="W339" s="167"/>
      <c r="X339" s="166"/>
      <c r="Y339" s="166"/>
      <c r="Z339" s="167"/>
      <c r="AA339" s="167"/>
      <c r="AB339" s="176"/>
      <c r="AC339" s="116"/>
      <c r="AD339" s="158"/>
      <c r="AE339" s="159"/>
      <c r="AF339" s="158"/>
      <c r="AG339" s="116"/>
      <c r="AH339" s="127"/>
      <c r="AI339" s="127"/>
    </row>
    <row r="340" spans="1:35" x14ac:dyDescent="0.2">
      <c r="A340" s="116"/>
      <c r="C340" s="116"/>
      <c r="D340" s="148"/>
      <c r="E340" s="128"/>
      <c r="F340" s="146"/>
      <c r="G340" s="159"/>
      <c r="H340" s="159"/>
      <c r="I340" s="159"/>
      <c r="J340" s="159"/>
      <c r="K340" s="159"/>
      <c r="L340" s="159"/>
      <c r="M340" s="161"/>
      <c r="N340" s="161"/>
      <c r="O340" s="161"/>
      <c r="P340" s="161"/>
      <c r="Q340" s="161"/>
      <c r="R340" s="164"/>
      <c r="S340" s="163"/>
      <c r="T340" s="163"/>
      <c r="U340" s="164"/>
      <c r="V340" s="164"/>
      <c r="W340" s="167"/>
      <c r="X340" s="166"/>
      <c r="Y340" s="166"/>
      <c r="Z340" s="167"/>
      <c r="AA340" s="167"/>
      <c r="AB340" s="176"/>
      <c r="AC340" s="116"/>
      <c r="AD340" s="158"/>
      <c r="AE340" s="159"/>
      <c r="AF340" s="158"/>
      <c r="AG340" s="116"/>
      <c r="AH340" s="127"/>
      <c r="AI340" s="127"/>
    </row>
    <row r="341" spans="1:35" x14ac:dyDescent="0.2">
      <c r="A341" s="177"/>
      <c r="B341" s="272"/>
      <c r="C341" s="178"/>
      <c r="D341" s="179"/>
      <c r="E341" s="180"/>
      <c r="F341" s="180"/>
      <c r="G341" s="159"/>
      <c r="H341" s="159"/>
      <c r="I341" s="159"/>
      <c r="J341" s="159"/>
      <c r="K341" s="159"/>
      <c r="L341" s="159"/>
      <c r="M341" s="161"/>
      <c r="N341" s="161"/>
      <c r="O341" s="161"/>
      <c r="P341" s="161"/>
      <c r="Q341" s="161"/>
      <c r="R341" s="164"/>
      <c r="S341" s="163"/>
      <c r="T341" s="163"/>
      <c r="U341" s="164"/>
      <c r="V341" s="164"/>
      <c r="W341" s="167"/>
      <c r="X341" s="166"/>
      <c r="Y341" s="166"/>
      <c r="Z341" s="167"/>
      <c r="AA341" s="167"/>
      <c r="AB341" s="176"/>
      <c r="AC341" s="116"/>
      <c r="AD341" s="181"/>
      <c r="AE341" s="159"/>
      <c r="AF341" s="181"/>
      <c r="AG341" s="116"/>
      <c r="AH341" s="127"/>
      <c r="AI341" s="127"/>
    </row>
    <row r="342" spans="1:35" ht="14.25" customHeight="1" x14ac:dyDescent="0.2">
      <c r="A342" s="177"/>
      <c r="B342"/>
      <c r="C342" s="181"/>
      <c r="D342" s="148"/>
      <c r="E342" s="177"/>
      <c r="F342" s="177"/>
      <c r="G342" s="159"/>
      <c r="H342" s="159"/>
      <c r="I342" s="159"/>
      <c r="J342" s="159"/>
      <c r="K342" s="159"/>
      <c r="L342" s="159"/>
      <c r="M342" s="161"/>
      <c r="N342" s="161"/>
      <c r="O342" s="161"/>
      <c r="P342" s="161"/>
      <c r="Q342" s="161"/>
      <c r="R342" s="164"/>
      <c r="S342" s="163"/>
      <c r="T342" s="163"/>
      <c r="U342" s="164"/>
      <c r="V342" s="164"/>
      <c r="W342" s="167"/>
      <c r="X342" s="166"/>
      <c r="Y342" s="166"/>
      <c r="Z342" s="167"/>
      <c r="AA342" s="167"/>
      <c r="AB342" s="176"/>
      <c r="AC342" s="116"/>
      <c r="AD342" s="181"/>
      <c r="AE342" s="159"/>
      <c r="AF342" s="181"/>
      <c r="AG342" s="116"/>
      <c r="AH342" s="127"/>
      <c r="AI342" s="127"/>
    </row>
    <row r="343" spans="1:35" x14ac:dyDescent="0.2">
      <c r="A343" s="177"/>
      <c r="B343"/>
      <c r="C343" s="181"/>
      <c r="D343" s="148"/>
      <c r="E343" s="177"/>
      <c r="F343" s="177"/>
      <c r="G343" s="159"/>
      <c r="H343" s="159"/>
      <c r="I343" s="159"/>
      <c r="J343" s="159"/>
      <c r="K343" s="159"/>
      <c r="L343" s="159"/>
      <c r="M343" s="161"/>
      <c r="N343" s="161"/>
      <c r="O343" s="161"/>
      <c r="P343" s="161"/>
      <c r="Q343" s="161"/>
      <c r="R343" s="164"/>
      <c r="S343" s="163"/>
      <c r="T343" s="163"/>
      <c r="U343" s="164"/>
      <c r="V343" s="164"/>
      <c r="W343" s="167"/>
      <c r="X343" s="166"/>
      <c r="Y343" s="166"/>
      <c r="Z343" s="167"/>
      <c r="AA343" s="167"/>
      <c r="AB343" s="176"/>
      <c r="AC343" s="116"/>
      <c r="AD343" s="181"/>
      <c r="AE343" s="159"/>
      <c r="AF343" s="181"/>
      <c r="AG343" s="116"/>
      <c r="AH343" s="127"/>
      <c r="AI343" s="127"/>
    </row>
    <row r="344" spans="1:35" x14ac:dyDescent="0.2">
      <c r="A344" s="116"/>
      <c r="C344" s="116"/>
      <c r="D344" s="117"/>
      <c r="E344" s="128"/>
      <c r="F344" s="116"/>
      <c r="G344" s="159"/>
      <c r="H344" s="159"/>
      <c r="I344" s="159"/>
      <c r="J344" s="159"/>
      <c r="K344" s="159"/>
      <c r="L344" s="159"/>
      <c r="M344" s="161"/>
      <c r="N344" s="143"/>
      <c r="O344" s="143"/>
      <c r="P344" s="143"/>
      <c r="Q344" s="143"/>
      <c r="R344" s="164"/>
      <c r="S344" s="163"/>
      <c r="T344" s="163"/>
      <c r="U344" s="144"/>
      <c r="V344" s="144"/>
      <c r="W344" s="167"/>
      <c r="X344" s="166"/>
      <c r="Y344" s="166"/>
      <c r="Z344" s="145"/>
      <c r="AA344" s="145"/>
      <c r="AB344" s="176"/>
      <c r="AC344" s="116"/>
      <c r="AD344" s="158"/>
      <c r="AE344" s="159"/>
      <c r="AF344" s="158"/>
      <c r="AG344" s="116"/>
      <c r="AH344" s="127"/>
      <c r="AI344" s="127"/>
    </row>
    <row r="345" spans="1:35" x14ac:dyDescent="0.2">
      <c r="A345" s="116"/>
      <c r="C345" s="116"/>
      <c r="D345" s="117"/>
      <c r="E345" s="128"/>
      <c r="F345" s="116"/>
      <c r="G345" s="159"/>
      <c r="H345" s="159"/>
      <c r="I345" s="159"/>
      <c r="J345" s="159"/>
      <c r="K345" s="159"/>
      <c r="L345" s="159"/>
      <c r="M345" s="161"/>
      <c r="N345" s="143"/>
      <c r="O345" s="143"/>
      <c r="P345" s="143"/>
      <c r="Q345" s="143"/>
      <c r="R345" s="164"/>
      <c r="S345" s="163"/>
      <c r="T345" s="163"/>
      <c r="U345" s="144"/>
      <c r="V345" s="144"/>
      <c r="W345" s="167"/>
      <c r="X345" s="166"/>
      <c r="Y345" s="166"/>
      <c r="Z345" s="145"/>
      <c r="AA345" s="145"/>
      <c r="AB345" s="176"/>
      <c r="AC345" s="116"/>
      <c r="AD345" s="158"/>
      <c r="AE345" s="159"/>
      <c r="AF345" s="158"/>
      <c r="AG345" s="116"/>
      <c r="AH345" s="127"/>
      <c r="AI345" s="127"/>
    </row>
    <row r="346" spans="1:35" x14ac:dyDescent="0.2">
      <c r="A346" s="116"/>
      <c r="C346" s="116"/>
      <c r="D346" s="117"/>
      <c r="E346" s="128"/>
      <c r="F346" s="116"/>
      <c r="G346" s="159"/>
      <c r="H346" s="159"/>
      <c r="I346" s="159"/>
      <c r="J346" s="159"/>
      <c r="K346" s="159"/>
      <c r="L346" s="159"/>
      <c r="M346" s="161"/>
      <c r="N346" s="143"/>
      <c r="O346" s="143"/>
      <c r="P346" s="143"/>
      <c r="Q346" s="143"/>
      <c r="R346" s="164"/>
      <c r="S346" s="163"/>
      <c r="T346" s="163"/>
      <c r="U346" s="144"/>
      <c r="V346" s="144"/>
      <c r="W346" s="167"/>
      <c r="X346" s="166"/>
      <c r="Y346" s="166"/>
      <c r="Z346" s="145"/>
      <c r="AA346" s="145"/>
      <c r="AB346" s="176"/>
      <c r="AC346" s="116"/>
      <c r="AD346" s="158"/>
      <c r="AE346" s="159"/>
      <c r="AF346" s="158"/>
      <c r="AG346" s="116"/>
      <c r="AH346" s="127"/>
      <c r="AI346" s="127"/>
    </row>
    <row r="347" spans="1:35" x14ac:dyDescent="0.2">
      <c r="A347" s="116"/>
      <c r="C347" s="116"/>
      <c r="D347" s="117"/>
      <c r="E347" s="128"/>
      <c r="F347" s="116"/>
      <c r="G347" s="159"/>
      <c r="H347" s="159"/>
      <c r="I347" s="159"/>
      <c r="J347" s="159"/>
      <c r="K347" s="159"/>
      <c r="L347" s="159"/>
      <c r="M347" s="161"/>
      <c r="N347" s="143"/>
      <c r="O347" s="143"/>
      <c r="P347" s="143"/>
      <c r="Q347" s="143"/>
      <c r="R347" s="164"/>
      <c r="S347" s="163"/>
      <c r="T347" s="163"/>
      <c r="U347" s="144"/>
      <c r="V347" s="144"/>
      <c r="W347" s="167"/>
      <c r="X347" s="166"/>
      <c r="Y347" s="166"/>
      <c r="Z347" s="145"/>
      <c r="AA347" s="145"/>
      <c r="AB347" s="176"/>
      <c r="AC347" s="116"/>
      <c r="AD347" s="158"/>
      <c r="AE347" s="159"/>
      <c r="AF347" s="158"/>
      <c r="AG347" s="116"/>
      <c r="AH347" s="127"/>
      <c r="AI347" s="127"/>
    </row>
    <row r="348" spans="1:35" x14ac:dyDescent="0.2">
      <c r="A348" s="116"/>
      <c r="C348" s="116"/>
      <c r="D348" s="117"/>
      <c r="E348" s="128"/>
      <c r="F348" s="116"/>
      <c r="G348" s="159"/>
      <c r="H348" s="159"/>
      <c r="I348" s="159"/>
      <c r="J348" s="159"/>
      <c r="K348" s="159"/>
      <c r="L348" s="159"/>
      <c r="M348" s="169"/>
      <c r="N348" s="143"/>
      <c r="O348" s="143"/>
      <c r="P348" s="143"/>
      <c r="Q348" s="143"/>
      <c r="R348" s="170"/>
      <c r="S348" s="163"/>
      <c r="T348" s="163"/>
      <c r="U348" s="144"/>
      <c r="V348" s="144"/>
      <c r="W348" s="171"/>
      <c r="X348" s="166"/>
      <c r="Y348" s="166"/>
      <c r="Z348" s="145"/>
      <c r="AA348" s="145"/>
      <c r="AB348" s="116"/>
      <c r="AC348" s="173"/>
      <c r="AD348" s="116"/>
      <c r="AE348" s="159"/>
      <c r="AF348" s="116"/>
      <c r="AG348" s="116"/>
      <c r="AH348" s="127"/>
      <c r="AI348" s="127"/>
    </row>
    <row r="349" spans="1:35" x14ac:dyDescent="0.2">
      <c r="A349" s="116"/>
      <c r="C349" s="116"/>
      <c r="D349" s="117"/>
      <c r="E349" s="128"/>
      <c r="F349" s="116"/>
      <c r="G349" s="159"/>
      <c r="H349" s="159"/>
      <c r="I349" s="159"/>
      <c r="J349" s="159"/>
      <c r="K349" s="159"/>
      <c r="L349" s="159"/>
      <c r="M349" s="182"/>
      <c r="N349" s="143"/>
      <c r="O349" s="143"/>
      <c r="P349" s="143"/>
      <c r="Q349" s="143"/>
      <c r="R349" s="183"/>
      <c r="S349" s="163"/>
      <c r="T349" s="163"/>
      <c r="U349" s="144"/>
      <c r="V349" s="144"/>
      <c r="W349" s="184"/>
      <c r="X349" s="166"/>
      <c r="Y349" s="166"/>
      <c r="Z349" s="145"/>
      <c r="AA349" s="145"/>
      <c r="AB349" s="185"/>
      <c r="AC349" s="186"/>
      <c r="AD349" s="116"/>
      <c r="AE349" s="159"/>
      <c r="AF349" s="116"/>
      <c r="AG349" s="116"/>
      <c r="AH349" s="127"/>
      <c r="AI349" s="127"/>
    </row>
    <row r="350" spans="1:35" x14ac:dyDescent="0.2">
      <c r="A350" s="187"/>
      <c r="C350" s="187"/>
      <c r="D350" s="188"/>
      <c r="E350" s="189"/>
      <c r="F350" s="187"/>
      <c r="G350" s="190"/>
      <c r="H350" s="117"/>
      <c r="I350" s="190"/>
      <c r="J350" s="187"/>
      <c r="K350" s="187"/>
      <c r="L350" s="116"/>
      <c r="M350" s="143"/>
      <c r="N350" s="131"/>
      <c r="O350" s="131"/>
      <c r="P350" s="131"/>
      <c r="Q350" s="131"/>
      <c r="R350" s="144"/>
      <c r="S350" s="134"/>
      <c r="T350" s="134"/>
      <c r="U350" s="134"/>
      <c r="V350" s="134"/>
      <c r="W350" s="145"/>
      <c r="X350" s="137"/>
      <c r="Y350" s="137"/>
      <c r="Z350" s="137"/>
      <c r="AA350" s="137"/>
      <c r="AB350" s="151"/>
      <c r="AC350" s="146"/>
      <c r="AD350" s="116"/>
      <c r="AE350" s="146"/>
      <c r="AF350" s="116"/>
      <c r="AG350" s="116"/>
      <c r="AH350" s="127"/>
      <c r="AI350" s="127"/>
    </row>
    <row r="351" spans="1:35" x14ac:dyDescent="0.2">
      <c r="A351" s="187"/>
      <c r="C351" s="187"/>
      <c r="D351" s="188"/>
      <c r="E351" s="189"/>
      <c r="F351" s="187"/>
      <c r="G351" s="190"/>
      <c r="H351" s="117"/>
      <c r="I351" s="190"/>
      <c r="J351" s="187"/>
      <c r="K351" s="187"/>
      <c r="L351" s="116"/>
      <c r="M351" s="143"/>
      <c r="N351" s="131"/>
      <c r="O351" s="131"/>
      <c r="P351" s="131"/>
      <c r="Q351" s="131"/>
      <c r="R351" s="144"/>
      <c r="S351" s="134"/>
      <c r="T351" s="134"/>
      <c r="U351" s="134"/>
      <c r="V351" s="134"/>
      <c r="W351" s="145"/>
      <c r="X351" s="137"/>
      <c r="Y351" s="137"/>
      <c r="Z351" s="137"/>
      <c r="AA351" s="137"/>
      <c r="AB351" s="151"/>
      <c r="AC351" s="146"/>
      <c r="AD351" s="116"/>
      <c r="AE351" s="146"/>
      <c r="AF351" s="116"/>
      <c r="AG351" s="116"/>
      <c r="AH351" s="127"/>
      <c r="AI351" s="127"/>
    </row>
  </sheetData>
  <sheetProtection selectLockedCells="1" autoFilter="0"/>
  <autoFilter ref="A1:AI313" xr:uid="{00000000-0001-0000-0000-000000000000}"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8" showButton="0"/>
    <filterColumn colId="29" showButton="0"/>
    <filterColumn colId="30" showButton="0"/>
    <filterColumn colId="31" showButton="0"/>
  </autoFilter>
  <mergeCells count="4">
    <mergeCell ref="M1:Q1"/>
    <mergeCell ref="R1:V1"/>
    <mergeCell ref="W1:AA1"/>
    <mergeCell ref="AC1:AG1"/>
  </mergeCells>
  <conditionalFormatting sqref="J311:J312 J3:J83 J101:J280">
    <cfRule type="expression" dxfId="74" priority="97">
      <formula>OR($I3=0,$D3="")</formula>
    </cfRule>
  </conditionalFormatting>
  <conditionalFormatting sqref="K311:L312 K3:AB4 K5:L83 K102:L280 L101">
    <cfRule type="expression" dxfId="73" priority="32">
      <formula>$I3=0</formula>
    </cfRule>
  </conditionalFormatting>
  <conditionalFormatting sqref="AD3:AG83 AD101:AG312">
    <cfRule type="expression" dxfId="72" priority="95">
      <formula>OR($AC3&lt;&gt;"Oui",$AD3=0)</formula>
    </cfRule>
  </conditionalFormatting>
  <conditionalFormatting sqref="L3:L83 L311:L312 L101:L280">
    <cfRule type="cellIs" dxfId="71" priority="93" operator="between">
      <formula>1</formula>
      <formula>250</formula>
    </cfRule>
  </conditionalFormatting>
  <conditionalFormatting sqref="K311:K312 K3:K83 K102:K280">
    <cfRule type="expression" dxfId="70" priority="91">
      <formula>AND($L3&gt;0,$L3&lt;&gt;"")</formula>
    </cfRule>
    <cfRule type="expression" dxfId="69" priority="92">
      <formula>$I3&gt;0</formula>
    </cfRule>
  </conditionalFormatting>
  <conditionalFormatting sqref="H311:H312 E311:F312 A311:A312 H3:H83 A3:A11 E3:F11 E13:F83 A13:A83 A101:A280 E101:F280 H101:H280 C101:C280 C13:C83 C3:C11 C311:C312">
    <cfRule type="expression" dxfId="68" priority="90">
      <formula>AND($D3&lt;&gt;"",A3="")</formula>
    </cfRule>
  </conditionalFormatting>
  <conditionalFormatting sqref="O3:P4">
    <cfRule type="expression" dxfId="67" priority="86">
      <formula>OR($M3="",$M3="Espèces",$M3="Indemnisation",$M3="Pass'Sport",$M3="Carte Bleue")</formula>
    </cfRule>
  </conditionalFormatting>
  <conditionalFormatting sqref="T3:U4">
    <cfRule type="expression" dxfId="66" priority="85">
      <formula>OR($R3="",$R3="Espèces",$R3="Indemnisation",$R3="Pass'Sport",$R3="Carte Bleue")</formula>
    </cfRule>
  </conditionalFormatting>
  <conditionalFormatting sqref="Y3:Z4">
    <cfRule type="expression" dxfId="65" priority="87">
      <formula>OR($W3="",$W3="Espèces",$W3="Indemnisation",$W3="Pass'Sport",$W3="Carte Bleue")</formula>
    </cfRule>
  </conditionalFormatting>
  <conditionalFormatting sqref="N3:N4 Q3:Q4">
    <cfRule type="expression" dxfId="64" priority="84">
      <formula>$M3=""</formula>
    </cfRule>
  </conditionalFormatting>
  <conditionalFormatting sqref="S3:S4 V3:V4">
    <cfRule type="expression" dxfId="63" priority="83">
      <formula>$R3=""</formula>
    </cfRule>
  </conditionalFormatting>
  <conditionalFormatting sqref="X3:X4 AA3:AA4">
    <cfRule type="expression" dxfId="62" priority="82">
      <formula>$W3=""</formula>
    </cfRule>
  </conditionalFormatting>
  <conditionalFormatting sqref="J281:J310">
    <cfRule type="expression" dxfId="61" priority="81">
      <formula>OR($I281=0,$D281="")</formula>
    </cfRule>
  </conditionalFormatting>
  <conditionalFormatting sqref="K281:L310">
    <cfRule type="expression" dxfId="60" priority="80">
      <formula>$I281=0</formula>
    </cfRule>
  </conditionalFormatting>
  <conditionalFormatting sqref="L281:L310">
    <cfRule type="cellIs" dxfId="59" priority="78" operator="between">
      <formula>1</formula>
      <formula>250</formula>
    </cfRule>
  </conditionalFormatting>
  <conditionalFormatting sqref="K281:K310">
    <cfRule type="expression" dxfId="58" priority="76">
      <formula>AND($L281&gt;0,$L281&lt;&gt;"")</formula>
    </cfRule>
    <cfRule type="expression" dxfId="57" priority="77">
      <formula>$I281&gt;0</formula>
    </cfRule>
  </conditionalFormatting>
  <conditionalFormatting sqref="A281:A310 E281:F310 H281:H310 C281:C310">
    <cfRule type="expression" dxfId="56" priority="75">
      <formula>AND($D281&lt;&gt;"",A281="")</formula>
    </cfRule>
  </conditionalFormatting>
  <conditionalFormatting sqref="AH3:AH64 AH66:AH83 AH101:AH312">
    <cfRule type="expression" dxfId="55" priority="68">
      <formula>AND($D3&lt;&gt;"",$AH3="")</formula>
    </cfRule>
  </conditionalFormatting>
  <conditionalFormatting sqref="A12 E12:F12 C12">
    <cfRule type="expression" dxfId="54" priority="67">
      <formula>AND($D12&lt;&gt;"",A12="")</formula>
    </cfRule>
  </conditionalFormatting>
  <conditionalFormatting sqref="M3:M4">
    <cfRule type="expression" dxfId="53" priority="56">
      <formula>AND($I3&gt;0,$M3="")</formula>
    </cfRule>
  </conditionalFormatting>
  <conditionalFormatting sqref="Q3:Q4">
    <cfRule type="expression" dxfId="52" priority="53">
      <formula>AND($M3&lt;&gt;"",$Q3="")</formula>
    </cfRule>
  </conditionalFormatting>
  <conditionalFormatting sqref="N3:N4">
    <cfRule type="expression" dxfId="51" priority="52">
      <formula>AND($M3&lt;&gt;"",$N3="")</formula>
    </cfRule>
  </conditionalFormatting>
  <conditionalFormatting sqref="O3:O4">
    <cfRule type="expression" dxfId="50" priority="51">
      <formula>AND($M3="Chèque",$O3="")</formula>
    </cfRule>
  </conditionalFormatting>
  <conditionalFormatting sqref="P3:P4">
    <cfRule type="expression" dxfId="49" priority="50">
      <formula>AND($M3="Chèque",$P3="")</formula>
    </cfRule>
  </conditionalFormatting>
  <conditionalFormatting sqref="R3:R4">
    <cfRule type="expression" dxfId="48" priority="49">
      <formula>AND($I3&gt;0,$L3&gt;0,$M3&lt;&gt;"",$R3="")</formula>
    </cfRule>
  </conditionalFormatting>
  <conditionalFormatting sqref="M5:AB83 M101:AB312">
    <cfRule type="expression" dxfId="47" priority="48">
      <formula>$I5=0</formula>
    </cfRule>
  </conditionalFormatting>
  <conditionalFormatting sqref="AD5:AG83 AD101:AG312">
    <cfRule type="expression" dxfId="46" priority="47">
      <formula>$AC5&lt;&gt;"Oui"</formula>
    </cfRule>
  </conditionalFormatting>
  <conditionalFormatting sqref="O5:P83 O101:P312">
    <cfRule type="expression" dxfId="45" priority="45">
      <formula>OR($M5="",$M5="Espèces",$M5="Indemnisation",$M5="Pass'Sport",$M5="Carte Bleue")</formula>
    </cfRule>
  </conditionalFormatting>
  <conditionalFormatting sqref="T5:U83 T101:U312">
    <cfRule type="expression" dxfId="44" priority="44">
      <formula>OR($R5="",$R5="Espèces",$R5="Indemnisation",$R5="Pass'Sport",$R5="Carte Bleue")</formula>
    </cfRule>
  </conditionalFormatting>
  <conditionalFormatting sqref="Y5:Z83 Y101:Z312">
    <cfRule type="expression" dxfId="43" priority="46">
      <formula>OR($W5="",$W5="Espèces",$W5="Indemnisation",$W5="Pass'Sport",$W5="Carte Bleue")</formula>
    </cfRule>
  </conditionalFormatting>
  <conditionalFormatting sqref="N5:N83 Q5:Q83 Q101:Q312 N101:N312">
    <cfRule type="expression" dxfId="42" priority="43">
      <formula>$M5=""</formula>
    </cfRule>
  </conditionalFormatting>
  <conditionalFormatting sqref="S5:S83 V5:V83 V101:V312 S101:S312">
    <cfRule type="expression" dxfId="41" priority="42">
      <formula>$R5=""</formula>
    </cfRule>
  </conditionalFormatting>
  <conditionalFormatting sqref="X5:X83 AA5:AA83 AA101:AA312 X101:X312">
    <cfRule type="expression" dxfId="40" priority="41">
      <formula>$W5=""</formula>
    </cfRule>
  </conditionalFormatting>
  <conditionalFormatting sqref="M5:M83 M101:M312">
    <cfRule type="expression" dxfId="39" priority="40">
      <formula>AND($I5&gt;0,$M5="")</formula>
    </cfRule>
  </conditionalFormatting>
  <conditionalFormatting sqref="Q5:Q83 Q101:Q312">
    <cfRule type="expression" dxfId="38" priority="39">
      <formula>AND($M5&lt;&gt;"",$Q5="")</formula>
    </cfRule>
  </conditionalFormatting>
  <conditionalFormatting sqref="N5:N83 N101:N312">
    <cfRule type="expression" dxfId="37" priority="38">
      <formula>AND($M5&lt;&gt;"",$N5="")</formula>
    </cfRule>
  </conditionalFormatting>
  <conditionalFormatting sqref="O5:O83 O101:O312">
    <cfRule type="expression" dxfId="36" priority="37">
      <formula>AND($M5="Chèque",$O5="")</formula>
    </cfRule>
  </conditionalFormatting>
  <conditionalFormatting sqref="P5:P83 P101:P312">
    <cfRule type="expression" dxfId="35" priority="36">
      <formula>AND($M5="Chèque",$P5="")</formula>
    </cfRule>
  </conditionalFormatting>
  <conditionalFormatting sqref="R5:R83 R101:R312">
    <cfRule type="expression" dxfId="34" priority="35">
      <formula>AND($I5&gt;0,$L5&gt;0,$M5&lt;&gt;"",$R5="")</formula>
    </cfRule>
  </conditionalFormatting>
  <conditionalFormatting sqref="AE3:AG83 AE101:AG312">
    <cfRule type="expression" dxfId="33" priority="34">
      <formula>AND(VALUE($AD3)&gt;0,AE3="")</formula>
    </cfRule>
  </conditionalFormatting>
  <conditionalFormatting sqref="AD3:AD83 AD101:AD312">
    <cfRule type="expression" dxfId="32" priority="33">
      <formula>AND(VALUE($AD3)&gt;0,OR($AE3="",$AF3=""))</formula>
    </cfRule>
  </conditionalFormatting>
  <conditionalFormatting sqref="AB3:AB83 AB101:AB312">
    <cfRule type="expression" dxfId="31" priority="96">
      <formula>$F3&lt;VALUE("01/01/2006")</formula>
    </cfRule>
  </conditionalFormatting>
  <conditionalFormatting sqref="J84:J100">
    <cfRule type="expression" dxfId="30" priority="31">
      <formula>OR($I84=0,$D84="")</formula>
    </cfRule>
  </conditionalFormatting>
  <conditionalFormatting sqref="K84:L100">
    <cfRule type="expression" dxfId="29" priority="7">
      <formula>$I84=0</formula>
    </cfRule>
  </conditionalFormatting>
  <conditionalFormatting sqref="AD84:AG100">
    <cfRule type="expression" dxfId="28" priority="29">
      <formula>OR($AC84&lt;&gt;"Oui",$AD84=0)</formula>
    </cfRule>
  </conditionalFormatting>
  <conditionalFormatting sqref="L84:L100">
    <cfRule type="cellIs" dxfId="27" priority="28" operator="between">
      <formula>1</formula>
      <formula>250</formula>
    </cfRule>
  </conditionalFormatting>
  <conditionalFormatting sqref="K84:K101">
    <cfRule type="expression" dxfId="26" priority="26">
      <formula>AND($L84&gt;0,$L84&lt;&gt;"")</formula>
    </cfRule>
    <cfRule type="expression" dxfId="25" priority="27">
      <formula>$I84&gt;0</formula>
    </cfRule>
  </conditionalFormatting>
  <conditionalFormatting sqref="H84:H100 E84:F100 A84:A100 C84:C100">
    <cfRule type="expression" dxfId="24" priority="25">
      <formula>AND($D84&lt;&gt;"",A84="")</formula>
    </cfRule>
  </conditionalFormatting>
  <conditionalFormatting sqref="AH84:AH100">
    <cfRule type="expression" dxfId="23" priority="24">
      <formula>AND($D84&lt;&gt;"",$AH84="")</formula>
    </cfRule>
  </conditionalFormatting>
  <conditionalFormatting sqref="M84:AB96 M98:AB100 M97:X97 Z97:AB97">
    <cfRule type="expression" dxfId="22" priority="23">
      <formula>$I84=0</formula>
    </cfRule>
  </conditionalFormatting>
  <conditionalFormatting sqref="AD84:AG100">
    <cfRule type="expression" dxfId="21" priority="22">
      <formula>$AC84&lt;&gt;"Oui"</formula>
    </cfRule>
  </conditionalFormatting>
  <conditionalFormatting sqref="O84:P100">
    <cfRule type="expression" dxfId="20" priority="20">
      <formula>OR($M84="",$M84="Espèces",$M84="Indemnisation",$M84="Pass'Sport",$M84="Carte Bleue")</formula>
    </cfRule>
  </conditionalFormatting>
  <conditionalFormatting sqref="T84:U100">
    <cfRule type="expression" dxfId="19" priority="19">
      <formula>OR($R84="",$R84="Espèces",$R84="Indemnisation",$R84="Pass'Sport",$R84="Carte Bleue")</formula>
    </cfRule>
  </conditionalFormatting>
  <conditionalFormatting sqref="Y84:Z96 Y98:Z100 Z97">
    <cfRule type="expression" dxfId="18" priority="21">
      <formula>OR($W84="",$W84="Espèces",$W84="Indemnisation",$W84="Pass'Sport",$W84="Carte Bleue")</formula>
    </cfRule>
  </conditionalFormatting>
  <conditionalFormatting sqref="N84:N100 Q84:Q100">
    <cfRule type="expression" dxfId="17" priority="18">
      <formula>$M84=""</formula>
    </cfRule>
  </conditionalFormatting>
  <conditionalFormatting sqref="S84:S100 V84:V100">
    <cfRule type="expression" dxfId="16" priority="17">
      <formula>$R84=""</formula>
    </cfRule>
  </conditionalFormatting>
  <conditionalFormatting sqref="X84:X100 AA84:AA100">
    <cfRule type="expression" dxfId="15" priority="16">
      <formula>$W84=""</formula>
    </cfRule>
  </conditionalFormatting>
  <conditionalFormatting sqref="M84:M100">
    <cfRule type="expression" dxfId="14" priority="15">
      <formula>AND($I84&gt;0,$M84="")</formula>
    </cfRule>
  </conditionalFormatting>
  <conditionalFormatting sqref="Q84:Q100">
    <cfRule type="expression" dxfId="13" priority="14">
      <formula>AND($M84&lt;&gt;"",$Q84="")</formula>
    </cfRule>
  </conditionalFormatting>
  <conditionalFormatting sqref="N84:N100">
    <cfRule type="expression" dxfId="12" priority="13">
      <formula>AND($M84&lt;&gt;"",$N84="")</formula>
    </cfRule>
  </conditionalFormatting>
  <conditionalFormatting sqref="O84:O100">
    <cfRule type="expression" dxfId="11" priority="12">
      <formula>AND($M84="Chèque",$O84="")</formula>
    </cfRule>
  </conditionalFormatting>
  <conditionalFormatting sqref="P84:P100">
    <cfRule type="expression" dxfId="10" priority="11">
      <formula>AND($M84="Chèque",$P84="")</formula>
    </cfRule>
  </conditionalFormatting>
  <conditionalFormatting sqref="R84:R100">
    <cfRule type="expression" dxfId="9" priority="10">
      <formula>AND($I84&gt;0,$L84&gt;0,$M84&lt;&gt;"",$R84="")</formula>
    </cfRule>
  </conditionalFormatting>
  <conditionalFormatting sqref="AE84:AG100">
    <cfRule type="expression" dxfId="8" priority="9">
      <formula>AND(VALUE($AD84)&gt;0,AE84="")</formula>
    </cfRule>
  </conditionalFormatting>
  <conditionalFormatting sqref="AD84:AD100">
    <cfRule type="expression" dxfId="7" priority="8">
      <formula>AND(VALUE($AD84)&gt;0,OR($AE84="",$AF84=""))</formula>
    </cfRule>
  </conditionalFormatting>
  <conditionalFormatting sqref="AB84:AB100">
    <cfRule type="expression" dxfId="6" priority="30">
      <formula>$F84&lt;VALUE("01/01/2006")</formula>
    </cfRule>
  </conditionalFormatting>
  <conditionalFormatting sqref="T97">
    <cfRule type="expression" dxfId="5" priority="6">
      <formula>OR($M97="",$M97="Espèces",$M97="Indemnisation",$M97="Pass'Sport",$M97="Carte Bleue")</formula>
    </cfRule>
  </conditionalFormatting>
  <conditionalFormatting sqref="T97">
    <cfRule type="expression" dxfId="4" priority="5">
      <formula>AND($M97="Chèque",$O97="")</formula>
    </cfRule>
  </conditionalFormatting>
  <conditionalFormatting sqref="B311:B312 B3:B11 B13:B280">
    <cfRule type="expression" dxfId="3" priority="4">
      <formula>AND($D3&lt;&gt;"",B3="")</formula>
    </cfRule>
  </conditionalFormatting>
  <conditionalFormatting sqref="B281:B310">
    <cfRule type="expression" dxfId="2" priority="3">
      <formula>AND($D281&lt;&gt;"",B281="")</formula>
    </cfRule>
  </conditionalFormatting>
  <conditionalFormatting sqref="B12">
    <cfRule type="expression" dxfId="1" priority="2">
      <formula>AND($D12&lt;&gt;"",B12="")</formula>
    </cfRule>
  </conditionalFormatting>
  <conditionalFormatting sqref="K101">
    <cfRule type="expression" dxfId="0" priority="1">
      <formula>$I101=0</formula>
    </cfRule>
  </conditionalFormatting>
  <dataValidations count="6">
    <dataValidation type="list" allowBlank="1" showErrorMessage="1" sqref="B3:B312" xr:uid="{D8BB5D9B-53D8-3D44-B9D0-AD8B745143AC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48 W50:W312 M3:M312 R3:R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H3:H312 AC3:AC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  <hyperlink ref="AH86" r:id="rId32" xr:uid="{65ABE215-D1E3-584E-96FF-4E05192EDEBA}"/>
    <hyperlink ref="AH85" r:id="rId33" xr:uid="{FB331128-0E94-AA46-9540-99BC43DABE9A}"/>
    <hyperlink ref="AH87" r:id="rId34" xr:uid="{72A92077-CDBB-E845-A093-68819BC357B0}"/>
    <hyperlink ref="AH88" r:id="rId35" xr:uid="{E7C71F23-E10F-C147-9CFB-C907EA8C9683}"/>
    <hyperlink ref="AH89" r:id="rId36" xr:uid="{78BBF004-8025-654C-842D-867EB91D14DF}"/>
    <hyperlink ref="AH90" r:id="rId37" xr:uid="{83D9D9C5-F5C2-7448-BA3C-8599E71A5494}"/>
    <hyperlink ref="AH91" r:id="rId38" xr:uid="{22C17EB8-A547-4949-A7D7-7326A596BEB8}"/>
    <hyperlink ref="AH84" r:id="rId39" xr:uid="{E36C32E0-BCD8-EB43-91DD-1B8D97F8B66F}"/>
    <hyperlink ref="AH92" r:id="rId40" xr:uid="{F17B3451-17BB-5B41-B9D3-E3E99285268F}"/>
    <hyperlink ref="AH93" r:id="rId41" xr:uid="{65A10E3C-028B-4F4F-94EB-09869E5594DF}"/>
    <hyperlink ref="AH95" r:id="rId42" xr:uid="{04DE6DE0-1C56-6741-A19A-3F076F02B8F6}"/>
    <hyperlink ref="AH96" r:id="rId43" xr:uid="{2CD85B87-97A6-364B-939B-CB1DCA8017A4}"/>
    <hyperlink ref="AH97" r:id="rId44" xr:uid="{69934DBD-3926-6B4C-9224-CB444DF82047}"/>
    <hyperlink ref="AH98" r:id="rId45" xr:uid="{5D13E85F-B9DE-EC46-8C9D-22632FC56E3C}"/>
    <hyperlink ref="AH99" r:id="rId46" xr:uid="{0EB51EA7-A82C-0043-AA1E-FC42B15C997E}"/>
    <hyperlink ref="AH100" r:id="rId47" xr:uid="{435DB9DF-7043-5F4B-925C-2171036B2C71}"/>
    <hyperlink ref="AH103" r:id="rId48" xr:uid="{BE2ACABC-109A-4409-AC24-BAE0E3723B01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49"/>
  <headerFooter alignWithMargins="0"/>
  <drawing r:id="rId50"/>
  <legacyDrawing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33783</cp:lastModifiedBy>
  <cp:revision>4</cp:revision>
  <cp:lastPrinted>2022-06-23T09:24:27Z</cp:lastPrinted>
  <dcterms:created xsi:type="dcterms:W3CDTF">2010-10-13T09:10:16Z</dcterms:created>
  <dcterms:modified xsi:type="dcterms:W3CDTF">2022-08-08T12:31:22Z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