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b3ff0e65b5fcbcaf/Bureau/"/>
    </mc:Choice>
  </mc:AlternateContent>
  <xr:revisionPtr revIDLastSave="0" documentId="8_{26211C65-1851-4C80-954C-FDD7629C6BAD}" xr6:coauthVersionLast="47" xr6:coauthVersionMax="47" xr10:uidLastSave="{00000000-0000-0000-0000-000000000000}"/>
  <bookViews>
    <workbookView xWindow="-108" yWindow="-108" windowWidth="23256" windowHeight="12456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2" i="1" l="1"/>
  <c r="G112" i="1"/>
  <c r="I112" i="1" s="1"/>
  <c r="L112" i="1" s="1"/>
  <c r="AD108" i="1" l="1"/>
  <c r="K108" i="1"/>
  <c r="G108" i="1"/>
  <c r="I108" i="1" s="1"/>
  <c r="AD107" i="1"/>
  <c r="K107" i="1"/>
  <c r="G107" i="1"/>
  <c r="I107" i="1" s="1"/>
  <c r="L107" i="1" s="1"/>
  <c r="AD106" i="1"/>
  <c r="K106" i="1"/>
  <c r="G106" i="1"/>
  <c r="I106" i="1" s="1"/>
  <c r="L108" i="1" l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15" i="1" l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<sst xmlns="http://schemas.openxmlformats.org/spreadsheetml/2006/main" count="1238" uniqueCount="473">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</sst>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Protection="1">
      <protection locked="0"/>
    </xf>
    <xf numFmtId="0" fontId="18" fillId="0" borderId="61" xfId="1" applyFont="1" applyBorder="1" applyProtection="1">
      <protection locked="0"/>
    </xf>
    <xf numFmtId="0" fontId="18" fillId="0" borderId="61" xfId="1" applyFont="1" applyFill="1" applyBorder="1" applyAlignment="1" applyProtection="1">
      <alignment wrapText="1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105"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6" Type="http://schemas.openxmlformats.org/officeDocument/2006/relationships/hyperlink" Target="mailto:angel_thomas@hotmail.fr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110" zoomScaleNormal="110" workbookViewId="0">
      <pane xSplit="9" ySplit="2" topLeftCell="S98" activePane="bottomRight" state="frozen"/>
      <selection activeCell="C1" sqref="C1"/>
      <selection pane="topRight" activeCell="C1" sqref="C1"/>
      <selection pane="bottomLeft" activeCell="C1" sqref="C1"/>
      <selection pane="bottomRight" activeCell="W118" sqref="W118"/>
    </sheetView>
  </sheetViews>
  <sheetFormatPr baseColWidth="10" defaultColWidth="9.109375" defaultRowHeight="13.2" x14ac:dyDescent="0.25"/>
  <cols>
    <col min="1" max="1" width="5.44140625" style="89" customWidth="1"/>
    <col min="2" max="2" width="12.6640625" style="183" customWidth="1"/>
    <col min="3" max="3" width="8.33203125" style="89" customWidth="1"/>
    <col min="4" max="4" width="22.109375" style="90" bestFit="1" customWidth="1"/>
    <col min="5" max="5" width="15.6640625" style="91" customWidth="1"/>
    <col min="6" max="6" width="13.33203125" style="89" customWidth="1"/>
    <col min="7" max="7" width="10.4414062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0937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09375" style="41" bestFit="1" customWidth="1"/>
    <col min="17" max="17" width="10.6640625" style="41" customWidth="1"/>
    <col min="18" max="18" width="12.6640625" style="233" customWidth="1"/>
    <col min="19" max="19" width="9.6640625" style="234" customWidth="1"/>
    <col min="20" max="20" width="11.6640625" style="234" customWidth="1"/>
    <col min="21" max="21" width="12.88671875" style="234" bestFit="1" customWidth="1"/>
    <col min="22" max="22" width="10.6640625" style="234" customWidth="1"/>
    <col min="23" max="23" width="12.6640625" style="275" customWidth="1"/>
    <col min="24" max="24" width="9.6640625" style="276" customWidth="1"/>
    <col min="25" max="25" width="11.6640625" style="276" customWidth="1"/>
    <col min="26" max="26" width="9.6640625" style="276" customWidth="1"/>
    <col min="27" max="27" width="10.6640625" style="276" customWidth="1"/>
    <col min="28" max="28" width="8" style="9" bestFit="1" customWidth="1"/>
    <col min="29" max="29" width="8.44140625" style="7" customWidth="1"/>
    <col min="30" max="30" width="10.109375" style="6" customWidth="1"/>
    <col min="31" max="31" width="11.6640625" style="7" customWidth="1"/>
    <col min="32" max="32" width="10.6640625" style="6" customWidth="1"/>
    <col min="33" max="33" width="15.44140625" style="6" customWidth="1"/>
    <col min="34" max="36" width="35.44140625" style="1" customWidth="1"/>
    <col min="37" max="16384" width="9.109375" style="1"/>
  </cols>
  <sheetData>
    <row r="1" spans="1:36" s="2" customFormat="1" x14ac:dyDescent="0.2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7" t="s">
        <v>22</v>
      </c>
      <c r="N1" s="278"/>
      <c r="O1" s="278"/>
      <c r="P1" s="278"/>
      <c r="Q1" s="279"/>
      <c r="R1" s="280" t="s">
        <v>23</v>
      </c>
      <c r="S1" s="281"/>
      <c r="T1" s="281"/>
      <c r="U1" s="281"/>
      <c r="V1" s="282"/>
      <c r="W1" s="283" t="s">
        <v>24</v>
      </c>
      <c r="X1" s="284"/>
      <c r="Y1" s="284"/>
      <c r="Z1" s="284"/>
      <c r="AA1" s="285"/>
      <c r="AB1" s="31" t="s">
        <v>4</v>
      </c>
      <c r="AC1" s="286" t="s">
        <v>5</v>
      </c>
      <c r="AD1" s="287"/>
      <c r="AE1" s="287"/>
      <c r="AF1" s="287"/>
      <c r="AG1" s="288"/>
      <c r="AH1" s="145" t="s">
        <v>461</v>
      </c>
      <c r="AI1" s="145" t="s">
        <v>459</v>
      </c>
      <c r="AJ1" s="145" t="s">
        <v>457</v>
      </c>
    </row>
    <row r="2" spans="1:36" s="2" customFormat="1" ht="13.8" thickBot="1" x14ac:dyDescent="0.3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8" t="s">
        <v>21</v>
      </c>
      <c r="S2" s="199" t="s">
        <v>15</v>
      </c>
      <c r="T2" s="199" t="s">
        <v>40</v>
      </c>
      <c r="U2" s="199" t="s">
        <v>19</v>
      </c>
      <c r="V2" s="200" t="s">
        <v>20</v>
      </c>
      <c r="W2" s="235" t="s">
        <v>21</v>
      </c>
      <c r="X2" s="236" t="s">
        <v>15</v>
      </c>
      <c r="Y2" s="236" t="s">
        <v>40</v>
      </c>
      <c r="Z2" s="236" t="s">
        <v>19</v>
      </c>
      <c r="AA2" s="237" t="s">
        <v>20</v>
      </c>
      <c r="AB2" s="84" t="s">
        <v>99</v>
      </c>
      <c r="AC2" s="85" t="s">
        <v>25</v>
      </c>
      <c r="AD2" s="86" t="s">
        <v>15</v>
      </c>
      <c r="AE2" s="87" t="s">
        <v>40</v>
      </c>
      <c r="AF2" s="86" t="s">
        <v>82</v>
      </c>
      <c r="AG2" s="88" t="s">
        <v>26</v>
      </c>
      <c r="AH2" s="146" t="s">
        <v>462</v>
      </c>
      <c r="AI2" s="146" t="s">
        <v>460</v>
      </c>
      <c r="AJ2" s="146" t="s">
        <v>458</v>
      </c>
    </row>
    <row r="3" spans="1:36" s="3" customFormat="1" ht="15" customHeight="1" x14ac:dyDescent="0.2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201"/>
      <c r="S3" s="202"/>
      <c r="T3" s="203"/>
      <c r="U3" s="204"/>
      <c r="V3" s="205"/>
      <c r="W3" s="238"/>
      <c r="X3" s="239"/>
      <c r="Y3" s="240"/>
      <c r="Z3" s="241"/>
      <c r="AA3" s="242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x14ac:dyDescent="0.2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6"/>
      <c r="S4" s="207"/>
      <c r="T4" s="208"/>
      <c r="U4" s="209"/>
      <c r="V4" s="210"/>
      <c r="W4" s="243"/>
      <c r="X4" s="244"/>
      <c r="Y4" s="245"/>
      <c r="Z4" s="246"/>
      <c r="AA4" s="247"/>
      <c r="AB4" s="26"/>
      <c r="AC4" s="27"/>
      <c r="AD4" s="36" t="str">
        <f t="shared" si="2"/>
        <v/>
      </c>
      <c r="AE4" s="28"/>
      <c r="AF4" s="29"/>
      <c r="AG4" s="30"/>
      <c r="AH4" s="194" t="s">
        <v>45</v>
      </c>
      <c r="AI4" s="194"/>
      <c r="AJ4" s="194"/>
    </row>
    <row r="5" spans="1:36" s="3" customFormat="1" ht="15" customHeight="1" x14ac:dyDescent="0.2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6"/>
      <c r="S5" s="207"/>
      <c r="T5" s="208"/>
      <c r="U5" s="209"/>
      <c r="V5" s="210"/>
      <c r="W5" s="243"/>
      <c r="X5" s="244"/>
      <c r="Y5" s="245"/>
      <c r="Z5" s="246"/>
      <c r="AA5" s="247"/>
      <c r="AB5" s="26"/>
      <c r="AC5" s="27"/>
      <c r="AD5" s="36" t="str">
        <f t="shared" si="2"/>
        <v/>
      </c>
      <c r="AE5" s="28"/>
      <c r="AF5" s="29"/>
      <c r="AG5" s="30"/>
      <c r="AH5" s="194" t="s">
        <v>83</v>
      </c>
      <c r="AI5" s="194"/>
      <c r="AJ5" s="194"/>
    </row>
    <row r="6" spans="1:36" s="3" customFormat="1" ht="15" customHeight="1" x14ac:dyDescent="0.25">
      <c r="A6" s="14" t="s">
        <v>8</v>
      </c>
      <c r="B6" s="15" t="s">
        <v>63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6"/>
      <c r="S6" s="207"/>
      <c r="T6" s="208"/>
      <c r="U6" s="209"/>
      <c r="V6" s="210"/>
      <c r="W6" s="243"/>
      <c r="X6" s="244"/>
      <c r="Y6" s="245"/>
      <c r="Z6" s="246"/>
      <c r="AA6" s="247"/>
      <c r="AB6" s="26"/>
      <c r="AC6" s="27"/>
      <c r="AD6" s="36" t="str">
        <f t="shared" si="2"/>
        <v/>
      </c>
      <c r="AE6" s="28"/>
      <c r="AF6" s="29"/>
      <c r="AG6" s="30"/>
      <c r="AH6" s="194" t="s">
        <v>84</v>
      </c>
      <c r="AI6" s="194"/>
      <c r="AJ6" s="194"/>
    </row>
    <row r="7" spans="1:36" s="3" customFormat="1" ht="15" customHeight="1" x14ac:dyDescent="0.2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6"/>
      <c r="S7" s="207"/>
      <c r="T7" s="208"/>
      <c r="U7" s="209"/>
      <c r="V7" s="210"/>
      <c r="W7" s="243"/>
      <c r="X7" s="244"/>
      <c r="Y7" s="245"/>
      <c r="Z7" s="246"/>
      <c r="AA7" s="247"/>
      <c r="AB7" s="26"/>
      <c r="AC7" s="27"/>
      <c r="AD7" s="36" t="str">
        <f t="shared" si="2"/>
        <v/>
      </c>
      <c r="AE7" s="28"/>
      <c r="AF7" s="29"/>
      <c r="AG7" s="30"/>
      <c r="AH7" s="194" t="s">
        <v>85</v>
      </c>
      <c r="AI7" s="194"/>
      <c r="AJ7" s="194"/>
    </row>
    <row r="8" spans="1:36" s="3" customFormat="1" ht="15" customHeight="1" x14ac:dyDescent="0.2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6"/>
      <c r="S8" s="207"/>
      <c r="T8" s="208"/>
      <c r="U8" s="209"/>
      <c r="V8" s="210"/>
      <c r="W8" s="243"/>
      <c r="X8" s="244"/>
      <c r="Y8" s="245"/>
      <c r="Z8" s="246"/>
      <c r="AA8" s="247"/>
      <c r="AB8" s="26"/>
      <c r="AC8" s="27"/>
      <c r="AD8" s="36" t="str">
        <f t="shared" si="2"/>
        <v/>
      </c>
      <c r="AE8" s="28"/>
      <c r="AF8" s="29"/>
      <c r="AG8" s="30"/>
      <c r="AH8" s="194" t="s">
        <v>86</v>
      </c>
      <c r="AI8" s="194"/>
      <c r="AJ8" s="194"/>
    </row>
    <row r="9" spans="1:36" s="3" customFormat="1" ht="15" customHeight="1" x14ac:dyDescent="0.2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6"/>
      <c r="S9" s="207"/>
      <c r="T9" s="208"/>
      <c r="U9" s="209"/>
      <c r="V9" s="210"/>
      <c r="W9" s="243"/>
      <c r="X9" s="244"/>
      <c r="Y9" s="245"/>
      <c r="Z9" s="246"/>
      <c r="AA9" s="247"/>
      <c r="AB9" s="26"/>
      <c r="AC9" s="27"/>
      <c r="AD9" s="36" t="str">
        <f t="shared" si="2"/>
        <v/>
      </c>
      <c r="AE9" s="28"/>
      <c r="AF9" s="29"/>
      <c r="AG9" s="30"/>
      <c r="AH9" s="194" t="s">
        <v>87</v>
      </c>
      <c r="AI9" s="194"/>
      <c r="AJ9" s="194"/>
    </row>
    <row r="10" spans="1:36" s="3" customFormat="1" ht="15" customHeight="1" x14ac:dyDescent="0.25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6"/>
      <c r="S10" s="207"/>
      <c r="T10" s="208"/>
      <c r="U10" s="209"/>
      <c r="V10" s="210"/>
      <c r="W10" s="243"/>
      <c r="X10" s="244"/>
      <c r="Y10" s="245"/>
      <c r="Z10" s="246"/>
      <c r="AA10" s="247"/>
      <c r="AB10" s="26"/>
      <c r="AC10" s="27"/>
      <c r="AD10" s="36" t="str">
        <f t="shared" si="2"/>
        <v/>
      </c>
      <c r="AE10" s="28"/>
      <c r="AF10" s="29"/>
      <c r="AG10" s="30"/>
      <c r="AH10" s="194" t="s">
        <v>88</v>
      </c>
      <c r="AI10" s="194"/>
      <c r="AJ10" s="194"/>
    </row>
    <row r="11" spans="1:36" s="3" customFormat="1" ht="15" customHeight="1" x14ac:dyDescent="0.25">
      <c r="A11" s="14" t="s">
        <v>6</v>
      </c>
      <c r="B11" s="15" t="s">
        <v>65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6"/>
      <c r="S11" s="207"/>
      <c r="T11" s="208"/>
      <c r="U11" s="209"/>
      <c r="V11" s="210"/>
      <c r="W11" s="243"/>
      <c r="X11" s="244"/>
      <c r="Y11" s="245"/>
      <c r="Z11" s="246"/>
      <c r="AA11" s="247"/>
      <c r="AB11" s="26"/>
      <c r="AC11" s="27"/>
      <c r="AD11" s="36" t="str">
        <f t="shared" si="2"/>
        <v/>
      </c>
      <c r="AE11" s="28"/>
      <c r="AF11" s="29"/>
      <c r="AG11" s="30"/>
      <c r="AH11" s="194" t="s">
        <v>89</v>
      </c>
      <c r="AI11" s="194"/>
      <c r="AJ11" s="194"/>
    </row>
    <row r="12" spans="1:36" s="3" customFormat="1" ht="15" customHeight="1" x14ac:dyDescent="0.25">
      <c r="A12" s="14" t="s">
        <v>6</v>
      </c>
      <c r="B12" s="15" t="s">
        <v>7</v>
      </c>
      <c r="C12" s="16" t="s">
        <v>9</v>
      </c>
      <c r="D12" s="17" t="s">
        <v>68</v>
      </c>
      <c r="E12" s="18" t="s">
        <v>69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6"/>
      <c r="S12" s="207"/>
      <c r="T12" s="208"/>
      <c r="U12" s="209"/>
      <c r="V12" s="210"/>
      <c r="W12" s="243"/>
      <c r="X12" s="244"/>
      <c r="Y12" s="245"/>
      <c r="Z12" s="246"/>
      <c r="AA12" s="247"/>
      <c r="AB12" s="26"/>
      <c r="AC12" s="27"/>
      <c r="AD12" s="36"/>
      <c r="AE12" s="28"/>
      <c r="AF12" s="29"/>
      <c r="AG12" s="30"/>
      <c r="AH12" s="194" t="s">
        <v>91</v>
      </c>
      <c r="AI12" s="194"/>
      <c r="AJ12" s="194"/>
    </row>
    <row r="13" spans="1:36" s="3" customFormat="1" ht="15" customHeight="1" x14ac:dyDescent="0.2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146</v>
      </c>
      <c r="N13" s="38">
        <v>72</v>
      </c>
      <c r="O13" s="152"/>
      <c r="P13" s="148" t="s">
        <v>127</v>
      </c>
      <c r="Q13" s="39"/>
      <c r="R13" s="206" t="s">
        <v>146</v>
      </c>
      <c r="S13" s="207">
        <v>74</v>
      </c>
      <c r="T13" s="208"/>
      <c r="U13" s="209" t="s">
        <v>135</v>
      </c>
      <c r="V13" s="210"/>
      <c r="W13" s="243" t="s">
        <v>146</v>
      </c>
      <c r="X13" s="244">
        <v>74</v>
      </c>
      <c r="Y13" s="245"/>
      <c r="Z13" s="246" t="s">
        <v>152</v>
      </c>
      <c r="AA13" s="247"/>
      <c r="AB13" s="26"/>
      <c r="AC13" s="27"/>
      <c r="AD13" s="36"/>
      <c r="AE13" s="28"/>
      <c r="AF13" s="29"/>
      <c r="AG13" s="30"/>
      <c r="AH13" s="194" t="s">
        <v>90</v>
      </c>
      <c r="AI13" s="194"/>
      <c r="AJ13" s="194"/>
    </row>
    <row r="14" spans="1:36" s="3" customFormat="1" ht="15" customHeight="1" x14ac:dyDescent="0.25">
      <c r="A14" s="14" t="s">
        <v>6</v>
      </c>
      <c r="B14" s="15" t="s">
        <v>63</v>
      </c>
      <c r="C14" s="16" t="s">
        <v>47</v>
      </c>
      <c r="D14" s="17" t="s">
        <v>66</v>
      </c>
      <c r="E14" s="18" t="s">
        <v>67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146</v>
      </c>
      <c r="N14" s="38">
        <v>110</v>
      </c>
      <c r="O14" s="152"/>
      <c r="P14" s="148" t="s">
        <v>127</v>
      </c>
      <c r="Q14" s="39"/>
      <c r="R14" s="206" t="s">
        <v>146</v>
      </c>
      <c r="S14" s="207">
        <v>110</v>
      </c>
      <c r="T14" s="208"/>
      <c r="U14" s="209" t="s">
        <v>135</v>
      </c>
      <c r="V14" s="210"/>
      <c r="W14" s="243"/>
      <c r="X14" s="244"/>
      <c r="Y14" s="245"/>
      <c r="Z14" s="246"/>
      <c r="AA14" s="247"/>
      <c r="AB14" s="26"/>
      <c r="AC14" s="27"/>
      <c r="AD14" s="36"/>
      <c r="AE14" s="28"/>
      <c r="AF14" s="29"/>
      <c r="AG14" s="30"/>
      <c r="AH14" s="194" t="s">
        <v>92</v>
      </c>
      <c r="AI14" s="194"/>
      <c r="AJ14" s="194"/>
    </row>
    <row r="15" spans="1:36" s="3" customFormat="1" ht="15" customHeight="1" x14ac:dyDescent="0.25">
      <c r="A15" s="14" t="s">
        <v>6</v>
      </c>
      <c r="B15" s="15" t="s">
        <v>65</v>
      </c>
      <c r="C15" s="16" t="s">
        <v>9</v>
      </c>
      <c r="D15" s="17" t="s">
        <v>71</v>
      </c>
      <c r="E15" s="18" t="s">
        <v>70</v>
      </c>
      <c r="F15" s="19">
        <v>28974</v>
      </c>
      <c r="G15" s="32">
        <f t="shared" si="0"/>
        <v>0</v>
      </c>
      <c r="H15" s="12" t="s">
        <v>30</v>
      </c>
      <c r="I15" s="33">
        <f t="shared" si="3"/>
        <v>0</v>
      </c>
      <c r="J15" s="11"/>
      <c r="K15" s="34">
        <f t="shared" si="6"/>
        <v>0</v>
      </c>
      <c r="L15" s="35">
        <f t="shared" si="1"/>
        <v>0</v>
      </c>
      <c r="M15" s="37"/>
      <c r="N15" s="38"/>
      <c r="O15" s="152"/>
      <c r="P15" s="148"/>
      <c r="Q15" s="39"/>
      <c r="R15" s="206"/>
      <c r="S15" s="207"/>
      <c r="T15" s="208"/>
      <c r="U15" s="209"/>
      <c r="V15" s="210"/>
      <c r="W15" s="243"/>
      <c r="X15" s="244"/>
      <c r="Y15" s="245"/>
      <c r="Z15" s="246"/>
      <c r="AA15" s="247"/>
      <c r="AB15" s="26"/>
      <c r="AC15" s="27"/>
      <c r="AD15" s="36"/>
      <c r="AE15" s="28"/>
      <c r="AF15" s="29"/>
      <c r="AG15" s="30"/>
      <c r="AH15" s="194" t="s">
        <v>93</v>
      </c>
      <c r="AI15" s="194"/>
      <c r="AJ15" s="194"/>
    </row>
    <row r="16" spans="1:36" s="3" customFormat="1" ht="15" customHeight="1" x14ac:dyDescent="0.25">
      <c r="A16" s="14" t="s">
        <v>8</v>
      </c>
      <c r="B16" s="15" t="s">
        <v>65</v>
      </c>
      <c r="C16" s="16" t="s">
        <v>47</v>
      </c>
      <c r="D16" s="17" t="s">
        <v>72</v>
      </c>
      <c r="E16" s="18" t="s">
        <v>73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0</v>
      </c>
      <c r="L16" s="35">
        <f t="shared" si="1"/>
        <v>220</v>
      </c>
      <c r="M16" s="37"/>
      <c r="N16" s="38"/>
      <c r="O16" s="152"/>
      <c r="P16" s="148"/>
      <c r="Q16" s="39"/>
      <c r="R16" s="206"/>
      <c r="S16" s="207"/>
      <c r="T16" s="208"/>
      <c r="U16" s="209"/>
      <c r="V16" s="210"/>
      <c r="W16" s="243"/>
      <c r="X16" s="244"/>
      <c r="Y16" s="245"/>
      <c r="Z16" s="246"/>
      <c r="AA16" s="247"/>
      <c r="AB16" s="26"/>
      <c r="AC16" s="27"/>
      <c r="AD16" s="36"/>
      <c r="AE16" s="28"/>
      <c r="AF16" s="29"/>
      <c r="AG16" s="30"/>
      <c r="AH16" s="194" t="s">
        <v>94</v>
      </c>
      <c r="AI16" s="194"/>
      <c r="AJ16" s="194"/>
    </row>
    <row r="17" spans="1:36" s="3" customFormat="1" ht="15" customHeight="1" x14ac:dyDescent="0.25">
      <c r="A17" s="14" t="s">
        <v>6</v>
      </c>
      <c r="B17" s="15" t="s">
        <v>7</v>
      </c>
      <c r="C17" s="16" t="s">
        <v>47</v>
      </c>
      <c r="D17" s="17" t="s">
        <v>74</v>
      </c>
      <c r="E17" s="18" t="s">
        <v>75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6"/>
      <c r="S17" s="207"/>
      <c r="T17" s="208"/>
      <c r="U17" s="209"/>
      <c r="V17" s="210"/>
      <c r="W17" s="243"/>
      <c r="X17" s="244"/>
      <c r="Y17" s="245"/>
      <c r="Z17" s="246"/>
      <c r="AA17" s="247"/>
      <c r="AB17" s="26"/>
      <c r="AC17" s="27"/>
      <c r="AD17" s="36"/>
      <c r="AE17" s="28"/>
      <c r="AF17" s="29"/>
      <c r="AG17" s="30"/>
      <c r="AH17" s="194" t="s">
        <v>98</v>
      </c>
      <c r="AI17" s="194"/>
      <c r="AJ17" s="194"/>
    </row>
    <row r="18" spans="1:36" s="3" customFormat="1" ht="15" customHeight="1" x14ac:dyDescent="0.25">
      <c r="A18" s="14" t="s">
        <v>6</v>
      </c>
      <c r="B18" s="15" t="s">
        <v>7</v>
      </c>
      <c r="C18" s="16" t="s">
        <v>147</v>
      </c>
      <c r="D18" s="17" t="s">
        <v>76</v>
      </c>
      <c r="E18" s="18" t="s">
        <v>77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6"/>
      <c r="S18" s="207"/>
      <c r="T18" s="208"/>
      <c r="U18" s="209"/>
      <c r="V18" s="210"/>
      <c r="W18" s="243"/>
      <c r="X18" s="244"/>
      <c r="Y18" s="245"/>
      <c r="Z18" s="246"/>
      <c r="AA18" s="247"/>
      <c r="AB18" s="26"/>
      <c r="AC18" s="27"/>
      <c r="AD18" s="36"/>
      <c r="AE18" s="28"/>
      <c r="AF18" s="29"/>
      <c r="AG18" s="30"/>
      <c r="AH18" s="194" t="s">
        <v>95</v>
      </c>
      <c r="AI18" s="194"/>
      <c r="AJ18" s="194"/>
    </row>
    <row r="19" spans="1:36" s="3" customFormat="1" ht="15" customHeight="1" x14ac:dyDescent="0.25">
      <c r="A19" s="14" t="s">
        <v>6</v>
      </c>
      <c r="B19" s="15" t="s">
        <v>7</v>
      </c>
      <c r="C19" s="16" t="s">
        <v>47</v>
      </c>
      <c r="D19" s="17" t="s">
        <v>78</v>
      </c>
      <c r="E19" s="18" t="s">
        <v>81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6"/>
      <c r="S19" s="207"/>
      <c r="T19" s="208"/>
      <c r="U19" s="209"/>
      <c r="V19" s="210"/>
      <c r="W19" s="243"/>
      <c r="X19" s="244"/>
      <c r="Y19" s="245"/>
      <c r="Z19" s="246"/>
      <c r="AA19" s="247"/>
      <c r="AB19" s="26"/>
      <c r="AC19" s="27"/>
      <c r="AD19" s="36"/>
      <c r="AE19" s="28"/>
      <c r="AF19" s="29"/>
      <c r="AG19" s="30"/>
      <c r="AH19" s="194" t="s">
        <v>96</v>
      </c>
      <c r="AI19" s="194"/>
      <c r="AJ19" s="194"/>
    </row>
    <row r="20" spans="1:36" s="3" customFormat="1" ht="15" customHeight="1" x14ac:dyDescent="0.25">
      <c r="A20" s="14" t="s">
        <v>6</v>
      </c>
      <c r="B20" s="15" t="s">
        <v>7</v>
      </c>
      <c r="C20" s="16" t="s">
        <v>47</v>
      </c>
      <c r="D20" s="17" t="s">
        <v>79</v>
      </c>
      <c r="E20" s="18" t="s">
        <v>80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6"/>
      <c r="S20" s="207"/>
      <c r="T20" s="208"/>
      <c r="U20" s="209"/>
      <c r="V20" s="210"/>
      <c r="W20" s="243"/>
      <c r="X20" s="244"/>
      <c r="Y20" s="245"/>
      <c r="Z20" s="246"/>
      <c r="AA20" s="247"/>
      <c r="AB20" s="26"/>
      <c r="AC20" s="27"/>
      <c r="AD20" s="36"/>
      <c r="AE20" s="28"/>
      <c r="AF20" s="29"/>
      <c r="AG20" s="30"/>
      <c r="AH20" s="194" t="s">
        <v>97</v>
      </c>
      <c r="AI20" s="194"/>
      <c r="AJ20" s="194"/>
    </row>
    <row r="21" spans="1:36" s="3" customFormat="1" ht="15" customHeight="1" x14ac:dyDescent="0.25">
      <c r="A21" s="14" t="s">
        <v>8</v>
      </c>
      <c r="B21" s="15" t="s">
        <v>7</v>
      </c>
      <c r="C21" s="16" t="s">
        <v>47</v>
      </c>
      <c r="D21" s="17" t="s">
        <v>108</v>
      </c>
      <c r="E21" s="18" t="s">
        <v>110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109</v>
      </c>
      <c r="N21" s="38">
        <v>190</v>
      </c>
      <c r="O21" s="152" t="s">
        <v>156</v>
      </c>
      <c r="P21" s="148" t="s">
        <v>111</v>
      </c>
      <c r="Q21" s="39">
        <v>44746</v>
      </c>
      <c r="R21" s="206"/>
      <c r="S21" s="207"/>
      <c r="T21" s="208"/>
      <c r="U21" s="209"/>
      <c r="V21" s="210"/>
      <c r="W21" s="243"/>
      <c r="X21" s="244"/>
      <c r="Y21" s="245"/>
      <c r="Z21" s="246"/>
      <c r="AA21" s="247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5" t="s">
        <v>355</v>
      </c>
      <c r="AI21" s="195"/>
      <c r="AJ21" s="195"/>
    </row>
    <row r="22" spans="1:36" s="4" customFormat="1" ht="15" customHeight="1" x14ac:dyDescent="0.25">
      <c r="A22" s="14" t="s">
        <v>8</v>
      </c>
      <c r="B22" s="15" t="s">
        <v>7</v>
      </c>
      <c r="C22" s="16" t="s">
        <v>47</v>
      </c>
      <c r="D22" s="17" t="s">
        <v>112</v>
      </c>
      <c r="E22" s="18" t="s">
        <v>113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109</v>
      </c>
      <c r="N22" s="38">
        <v>183</v>
      </c>
      <c r="O22" s="152" t="s">
        <v>157</v>
      </c>
      <c r="P22" s="148" t="s">
        <v>127</v>
      </c>
      <c r="Q22" s="39"/>
      <c r="R22" s="206"/>
      <c r="S22" s="207"/>
      <c r="T22" s="208"/>
      <c r="U22" s="209"/>
      <c r="V22" s="210"/>
      <c r="W22" s="243"/>
      <c r="X22" s="244"/>
      <c r="Y22" s="245"/>
      <c r="Z22" s="246"/>
      <c r="AA22" s="247"/>
      <c r="AB22" s="26"/>
      <c r="AC22" s="27"/>
      <c r="AD22" s="36" t="str">
        <f t="shared" si="7"/>
        <v/>
      </c>
      <c r="AE22" s="28"/>
      <c r="AF22" s="29"/>
      <c r="AG22" s="30"/>
      <c r="AH22" s="195" t="s">
        <v>183</v>
      </c>
      <c r="AI22" s="189"/>
      <c r="AJ22" s="189"/>
    </row>
    <row r="23" spans="1:36" s="4" customFormat="1" ht="15" customHeight="1" x14ac:dyDescent="0.25">
      <c r="A23" s="14" t="s">
        <v>8</v>
      </c>
      <c r="B23" s="15" t="s">
        <v>7</v>
      </c>
      <c r="C23" s="16" t="s">
        <v>47</v>
      </c>
      <c r="D23" s="17" t="s">
        <v>112</v>
      </c>
      <c r="E23" s="18" t="s">
        <v>114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109</v>
      </c>
      <c r="N23" s="38">
        <v>184</v>
      </c>
      <c r="O23" s="152" t="s">
        <v>158</v>
      </c>
      <c r="P23" s="148" t="s">
        <v>331</v>
      </c>
      <c r="Q23" s="39">
        <v>44789</v>
      </c>
      <c r="R23" s="206"/>
      <c r="S23" s="207"/>
      <c r="T23" s="208"/>
      <c r="U23" s="209"/>
      <c r="V23" s="210"/>
      <c r="W23" s="243"/>
      <c r="X23" s="244"/>
      <c r="Y23" s="245"/>
      <c r="Z23" s="246"/>
      <c r="AA23" s="247"/>
      <c r="AB23" s="26"/>
      <c r="AC23" s="27"/>
      <c r="AD23" s="36" t="str">
        <f t="shared" si="7"/>
        <v/>
      </c>
      <c r="AE23" s="28"/>
      <c r="AF23" s="29"/>
      <c r="AG23" s="30"/>
      <c r="AH23" s="195" t="s">
        <v>184</v>
      </c>
      <c r="AI23" s="189"/>
      <c r="AJ23" s="189"/>
    </row>
    <row r="24" spans="1:36" s="4" customFormat="1" ht="15" customHeight="1" x14ac:dyDescent="0.25">
      <c r="A24" s="14" t="s">
        <v>8</v>
      </c>
      <c r="B24" s="15" t="s">
        <v>7</v>
      </c>
      <c r="C24" s="16" t="s">
        <v>47</v>
      </c>
      <c r="D24" s="17" t="s">
        <v>112</v>
      </c>
      <c r="E24" s="18" t="s">
        <v>115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109</v>
      </c>
      <c r="N24" s="38">
        <v>183</v>
      </c>
      <c r="O24" s="152" t="s">
        <v>159</v>
      </c>
      <c r="P24" s="148" t="s">
        <v>116</v>
      </c>
      <c r="Q24" s="39">
        <v>44746</v>
      </c>
      <c r="R24" s="206"/>
      <c r="S24" s="207"/>
      <c r="T24" s="208"/>
      <c r="U24" s="209"/>
      <c r="V24" s="210"/>
      <c r="W24" s="243"/>
      <c r="X24" s="244"/>
      <c r="Y24" s="245"/>
      <c r="Z24" s="246"/>
      <c r="AA24" s="247"/>
      <c r="AB24" s="26"/>
      <c r="AC24" s="27"/>
      <c r="AD24" s="36" t="str">
        <f t="shared" si="7"/>
        <v/>
      </c>
      <c r="AE24" s="28"/>
      <c r="AF24" s="29"/>
      <c r="AG24" s="30"/>
      <c r="AH24" s="195" t="s">
        <v>184</v>
      </c>
      <c r="AI24" s="189"/>
      <c r="AJ24" s="189"/>
    </row>
    <row r="25" spans="1:36" s="4" customFormat="1" ht="15" customHeight="1" x14ac:dyDescent="0.2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118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155</v>
      </c>
      <c r="N25" s="38">
        <v>170</v>
      </c>
      <c r="O25" s="152"/>
      <c r="P25" s="148"/>
      <c r="Q25" s="39">
        <v>44743</v>
      </c>
      <c r="R25" s="206"/>
      <c r="S25" s="207"/>
      <c r="T25" s="208"/>
      <c r="U25" s="209"/>
      <c r="V25" s="210"/>
      <c r="W25" s="243"/>
      <c r="X25" s="244"/>
      <c r="Y25" s="245"/>
      <c r="Z25" s="246"/>
      <c r="AA25" s="247"/>
      <c r="AB25" s="26"/>
      <c r="AC25" s="27"/>
      <c r="AD25" s="36" t="str">
        <f t="shared" si="7"/>
        <v/>
      </c>
      <c r="AE25" s="28"/>
      <c r="AF25" s="29"/>
      <c r="AG25" s="30"/>
      <c r="AH25" s="195" t="s">
        <v>172</v>
      </c>
      <c r="AI25" s="189"/>
      <c r="AJ25" s="189"/>
    </row>
    <row r="26" spans="1:36" s="4" customFormat="1" ht="15" customHeight="1" x14ac:dyDescent="0.2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119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155</v>
      </c>
      <c r="N26" s="38">
        <v>145</v>
      </c>
      <c r="O26" s="152"/>
      <c r="P26" s="148"/>
      <c r="Q26" s="39">
        <v>44743</v>
      </c>
      <c r="R26" s="206"/>
      <c r="S26" s="207"/>
      <c r="T26" s="208"/>
      <c r="U26" s="209"/>
      <c r="V26" s="210"/>
      <c r="W26" s="243"/>
      <c r="X26" s="244"/>
      <c r="Y26" s="245"/>
      <c r="Z26" s="246"/>
      <c r="AA26" s="247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5" t="s">
        <v>172</v>
      </c>
      <c r="AI26" s="189"/>
      <c r="AJ26" s="189"/>
    </row>
    <row r="27" spans="1:36" s="4" customFormat="1" ht="15" customHeight="1" x14ac:dyDescent="0.25">
      <c r="A27" s="14" t="s">
        <v>6</v>
      </c>
      <c r="B27" s="15" t="s">
        <v>7</v>
      </c>
      <c r="C27" s="16" t="s">
        <v>47</v>
      </c>
      <c r="D27" s="17" t="s">
        <v>120</v>
      </c>
      <c r="E27" s="18" t="s">
        <v>121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125</v>
      </c>
      <c r="K27" s="34">
        <f t="shared" si="6"/>
        <v>180</v>
      </c>
      <c r="L27" s="35">
        <f t="shared" si="1"/>
        <v>-20</v>
      </c>
      <c r="M27" s="37" t="s">
        <v>109</v>
      </c>
      <c r="N27" s="38">
        <v>130</v>
      </c>
      <c r="O27" s="152">
        <v>6741045</v>
      </c>
      <c r="P27" s="148" t="s">
        <v>116</v>
      </c>
      <c r="Q27" s="39">
        <v>44746</v>
      </c>
      <c r="R27" s="206" t="s">
        <v>463</v>
      </c>
      <c r="S27" s="207">
        <v>50</v>
      </c>
      <c r="T27" s="208" t="s">
        <v>465</v>
      </c>
      <c r="U27" s="209"/>
      <c r="V27" s="210"/>
      <c r="W27" s="243"/>
      <c r="X27" s="244"/>
      <c r="Y27" s="245"/>
      <c r="Z27" s="246"/>
      <c r="AA27" s="247"/>
      <c r="AB27" s="26"/>
      <c r="AC27" s="27"/>
      <c r="AD27" s="36" t="str">
        <f t="shared" si="7"/>
        <v/>
      </c>
      <c r="AE27" s="28"/>
      <c r="AF27" s="29"/>
      <c r="AG27" s="30"/>
      <c r="AH27" s="195" t="s">
        <v>168</v>
      </c>
      <c r="AI27" s="189"/>
      <c r="AJ27" s="189"/>
    </row>
    <row r="28" spans="1:36" s="4" customFormat="1" ht="15" customHeight="1" x14ac:dyDescent="0.25">
      <c r="A28" s="14" t="s">
        <v>6</v>
      </c>
      <c r="B28" s="15" t="s">
        <v>7</v>
      </c>
      <c r="C28" s="16" t="s">
        <v>47</v>
      </c>
      <c r="D28" s="17" t="s">
        <v>120</v>
      </c>
      <c r="E28" s="18" t="s">
        <v>122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125</v>
      </c>
      <c r="K28" s="34">
        <f t="shared" si="6"/>
        <v>180</v>
      </c>
      <c r="L28" s="35">
        <f t="shared" si="1"/>
        <v>-50</v>
      </c>
      <c r="M28" s="37" t="s">
        <v>109</v>
      </c>
      <c r="N28" s="38">
        <v>130</v>
      </c>
      <c r="O28" s="152">
        <v>6741046</v>
      </c>
      <c r="P28" s="148" t="s">
        <v>117</v>
      </c>
      <c r="Q28" s="39">
        <v>44789</v>
      </c>
      <c r="R28" s="206" t="s">
        <v>463</v>
      </c>
      <c r="S28" s="207">
        <v>50</v>
      </c>
      <c r="T28" s="208" t="s">
        <v>464</v>
      </c>
      <c r="U28" s="209"/>
      <c r="V28" s="210"/>
      <c r="W28" s="243"/>
      <c r="X28" s="244"/>
      <c r="Y28" s="245"/>
      <c r="Z28" s="246"/>
      <c r="AA28" s="247"/>
      <c r="AB28" s="26"/>
      <c r="AC28" s="27"/>
      <c r="AD28" s="36" t="str">
        <f t="shared" si="7"/>
        <v/>
      </c>
      <c r="AE28" s="28"/>
      <c r="AF28" s="29"/>
      <c r="AG28" s="30"/>
      <c r="AH28" s="195" t="s">
        <v>168</v>
      </c>
      <c r="AI28" s="189"/>
      <c r="AJ28" s="189"/>
    </row>
    <row r="29" spans="1:36" s="4" customFormat="1" ht="15" customHeight="1" x14ac:dyDescent="0.25">
      <c r="A29" s="14" t="s">
        <v>8</v>
      </c>
      <c r="B29" s="15" t="s">
        <v>7</v>
      </c>
      <c r="C29" s="16" t="s">
        <v>47</v>
      </c>
      <c r="D29" s="17" t="s">
        <v>123</v>
      </c>
      <c r="E29" s="18" t="s">
        <v>124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109</v>
      </c>
      <c r="N29" s="38">
        <v>56.66</v>
      </c>
      <c r="O29" s="152" t="s">
        <v>160</v>
      </c>
      <c r="P29" s="148" t="s">
        <v>127</v>
      </c>
      <c r="Q29" s="39"/>
      <c r="R29" s="206" t="s">
        <v>109</v>
      </c>
      <c r="S29" s="207">
        <v>56.66</v>
      </c>
      <c r="T29" s="208" t="s">
        <v>154</v>
      </c>
      <c r="U29" s="209" t="s">
        <v>135</v>
      </c>
      <c r="V29" s="210"/>
      <c r="W29" s="243" t="s">
        <v>109</v>
      </c>
      <c r="X29" s="244">
        <v>56.66</v>
      </c>
      <c r="Y29" s="245" t="s">
        <v>126</v>
      </c>
      <c r="Z29" s="246" t="s">
        <v>152</v>
      </c>
      <c r="AA29" s="247"/>
      <c r="AB29" s="26"/>
      <c r="AC29" s="27"/>
      <c r="AD29" s="36" t="str">
        <f t="shared" si="7"/>
        <v/>
      </c>
      <c r="AE29" s="28"/>
      <c r="AF29" s="29"/>
      <c r="AG29" s="30"/>
      <c r="AH29" s="195" t="s">
        <v>181</v>
      </c>
      <c r="AI29" s="189"/>
      <c r="AJ29" s="189"/>
    </row>
    <row r="30" spans="1:36" s="4" customFormat="1" ht="15" customHeight="1" x14ac:dyDescent="0.25">
      <c r="A30" s="14" t="s">
        <v>6</v>
      </c>
      <c r="B30" s="15" t="s">
        <v>7</v>
      </c>
      <c r="C30" s="16" t="s">
        <v>47</v>
      </c>
      <c r="D30" s="17" t="s">
        <v>128</v>
      </c>
      <c r="E30" s="18" t="s">
        <v>129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109</v>
      </c>
      <c r="N30" s="38">
        <v>170</v>
      </c>
      <c r="O30" s="152">
        <v>3778662</v>
      </c>
      <c r="P30" s="148" t="s">
        <v>116</v>
      </c>
      <c r="Q30" s="39">
        <v>44746</v>
      </c>
      <c r="R30" s="206"/>
      <c r="S30" s="207"/>
      <c r="T30" s="208"/>
      <c r="U30" s="209"/>
      <c r="V30" s="210"/>
      <c r="W30" s="243"/>
      <c r="X30" s="244"/>
      <c r="Y30" s="245"/>
      <c r="Z30" s="246"/>
      <c r="AA30" s="247"/>
      <c r="AB30" s="26"/>
      <c r="AC30" s="27"/>
      <c r="AD30" s="36" t="str">
        <f t="shared" si="7"/>
        <v/>
      </c>
      <c r="AE30" s="28"/>
      <c r="AF30" s="29"/>
      <c r="AG30" s="30"/>
      <c r="AH30" s="195" t="s">
        <v>174</v>
      </c>
      <c r="AI30" s="189"/>
      <c r="AJ30" s="189"/>
    </row>
    <row r="31" spans="1:36" s="4" customFormat="1" ht="15" customHeight="1" x14ac:dyDescent="0.25">
      <c r="A31" s="14" t="s">
        <v>6</v>
      </c>
      <c r="B31" s="15" t="s">
        <v>7</v>
      </c>
      <c r="C31" s="16" t="s">
        <v>47</v>
      </c>
      <c r="D31" s="17" t="s">
        <v>232</v>
      </c>
      <c r="E31" s="18" t="s">
        <v>130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109</v>
      </c>
      <c r="N31" s="38">
        <v>170</v>
      </c>
      <c r="O31" s="152">
        <v>9640783</v>
      </c>
      <c r="P31" s="148" t="s">
        <v>116</v>
      </c>
      <c r="Q31" s="39">
        <v>44746</v>
      </c>
      <c r="R31" s="206"/>
      <c r="S31" s="207"/>
      <c r="T31" s="208"/>
      <c r="U31" s="209"/>
      <c r="V31" s="210"/>
      <c r="W31" s="243"/>
      <c r="X31" s="244"/>
      <c r="Y31" s="245"/>
      <c r="Z31" s="246"/>
      <c r="AA31" s="247"/>
      <c r="AB31" s="26"/>
      <c r="AC31" s="27"/>
      <c r="AD31" s="36" t="str">
        <f t="shared" si="7"/>
        <v/>
      </c>
      <c r="AE31" s="28"/>
      <c r="AF31" s="29"/>
      <c r="AG31" s="30"/>
      <c r="AH31" s="195" t="s">
        <v>177</v>
      </c>
      <c r="AI31" s="189"/>
      <c r="AJ31" s="189"/>
    </row>
    <row r="32" spans="1:36" ht="15" customHeight="1" x14ac:dyDescent="0.25">
      <c r="A32" s="14" t="s">
        <v>6</v>
      </c>
      <c r="B32" s="15" t="s">
        <v>7</v>
      </c>
      <c r="C32" s="16" t="s">
        <v>47</v>
      </c>
      <c r="D32" s="17" t="s">
        <v>131</v>
      </c>
      <c r="E32" s="18" t="s">
        <v>132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109</v>
      </c>
      <c r="N32" s="38">
        <v>170</v>
      </c>
      <c r="O32" s="152">
        <v>1455080</v>
      </c>
      <c r="P32" s="148" t="s">
        <v>116</v>
      </c>
      <c r="Q32" s="39">
        <v>44746</v>
      </c>
      <c r="R32" s="206"/>
      <c r="S32" s="207"/>
      <c r="T32" s="208"/>
      <c r="U32" s="209"/>
      <c r="V32" s="210"/>
      <c r="W32" s="243"/>
      <c r="X32" s="244"/>
      <c r="Y32" s="245"/>
      <c r="Z32" s="246"/>
      <c r="AA32" s="247"/>
      <c r="AB32" s="26"/>
      <c r="AC32" s="27"/>
      <c r="AD32" s="36" t="str">
        <f t="shared" si="7"/>
        <v/>
      </c>
      <c r="AE32" s="28"/>
      <c r="AF32" s="29"/>
      <c r="AG32" s="30"/>
      <c r="AH32" s="196" t="s">
        <v>173</v>
      </c>
      <c r="AI32" s="190"/>
      <c r="AJ32" s="190"/>
    </row>
    <row r="33" spans="1:36" s="4" customFormat="1" ht="15" customHeight="1" x14ac:dyDescent="0.25">
      <c r="A33" s="14" t="s">
        <v>6</v>
      </c>
      <c r="B33" s="15" t="s">
        <v>7</v>
      </c>
      <c r="C33" s="16" t="s">
        <v>47</v>
      </c>
      <c r="D33" s="17" t="s">
        <v>133</v>
      </c>
      <c r="E33" s="18" t="s">
        <v>134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109</v>
      </c>
      <c r="N33" s="38">
        <v>115</v>
      </c>
      <c r="O33" s="152">
        <v>8000295</v>
      </c>
      <c r="P33" s="148" t="s">
        <v>116</v>
      </c>
      <c r="Q33" s="39">
        <v>44746</v>
      </c>
      <c r="R33" s="206" t="s">
        <v>109</v>
      </c>
      <c r="S33" s="207">
        <v>115</v>
      </c>
      <c r="T33" s="208">
        <v>8000296</v>
      </c>
      <c r="U33" s="209" t="s">
        <v>127</v>
      </c>
      <c r="V33" s="210"/>
      <c r="W33" s="243" t="s">
        <v>109</v>
      </c>
      <c r="X33" s="244">
        <v>115</v>
      </c>
      <c r="Y33" s="245">
        <v>8000296</v>
      </c>
      <c r="Z33" s="246" t="s">
        <v>135</v>
      </c>
      <c r="AA33" s="247"/>
      <c r="AB33" s="26"/>
      <c r="AC33" s="27"/>
      <c r="AD33" s="36" t="str">
        <f t="shared" si="7"/>
        <v/>
      </c>
      <c r="AE33" s="28"/>
      <c r="AF33" s="29"/>
      <c r="AG33" s="30"/>
      <c r="AH33" s="195" t="s">
        <v>175</v>
      </c>
      <c r="AI33" s="189"/>
      <c r="AJ33" s="189"/>
    </row>
    <row r="34" spans="1:36" s="4" customFormat="1" ht="15" customHeight="1" x14ac:dyDescent="0.25">
      <c r="A34" s="14" t="s">
        <v>6</v>
      </c>
      <c r="B34" s="15" t="s">
        <v>7</v>
      </c>
      <c r="C34" s="16" t="s">
        <v>47</v>
      </c>
      <c r="D34" s="17" t="s">
        <v>133</v>
      </c>
      <c r="E34" s="18" t="s">
        <v>136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6"/>
      <c r="S34" s="207"/>
      <c r="T34" s="208"/>
      <c r="U34" s="209"/>
      <c r="V34" s="210"/>
      <c r="W34" s="243"/>
      <c r="X34" s="244"/>
      <c r="Y34" s="245"/>
      <c r="Z34" s="246"/>
      <c r="AA34" s="247"/>
      <c r="AB34" s="26"/>
      <c r="AC34" s="27"/>
      <c r="AD34" s="36" t="str">
        <f t="shared" si="7"/>
        <v/>
      </c>
      <c r="AE34" s="28"/>
      <c r="AF34" s="29"/>
      <c r="AG34" s="30"/>
      <c r="AH34" s="195" t="s">
        <v>175</v>
      </c>
      <c r="AI34" s="189"/>
      <c r="AJ34" s="189"/>
    </row>
    <row r="35" spans="1:36" s="4" customFormat="1" ht="15" customHeight="1" x14ac:dyDescent="0.25">
      <c r="A35" s="14" t="s">
        <v>6</v>
      </c>
      <c r="B35" s="15" t="s">
        <v>7</v>
      </c>
      <c r="C35" s="16" t="s">
        <v>47</v>
      </c>
      <c r="D35" s="17" t="s">
        <v>137</v>
      </c>
      <c r="E35" s="18" t="s">
        <v>138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109</v>
      </c>
      <c r="N35" s="38">
        <v>170</v>
      </c>
      <c r="O35" s="152">
        <v>3608425</v>
      </c>
      <c r="P35" s="148" t="s">
        <v>116</v>
      </c>
      <c r="Q35" s="39">
        <v>44746</v>
      </c>
      <c r="R35" s="206"/>
      <c r="S35" s="207"/>
      <c r="T35" s="208"/>
      <c r="U35" s="209"/>
      <c r="V35" s="210"/>
      <c r="W35" s="243"/>
      <c r="X35" s="244"/>
      <c r="Y35" s="245"/>
      <c r="Z35" s="246"/>
      <c r="AA35" s="247"/>
      <c r="AB35" s="26"/>
      <c r="AC35" s="27"/>
      <c r="AD35" s="36" t="str">
        <f t="shared" si="7"/>
        <v/>
      </c>
      <c r="AE35" s="28"/>
      <c r="AF35" s="29"/>
      <c r="AG35" s="30"/>
      <c r="AH35" s="195" t="s">
        <v>176</v>
      </c>
      <c r="AI35" s="189"/>
      <c r="AJ35" s="189"/>
    </row>
    <row r="36" spans="1:36" s="4" customFormat="1" ht="15" customHeight="1" x14ac:dyDescent="0.25">
      <c r="A36" s="14" t="s">
        <v>6</v>
      </c>
      <c r="B36" s="15" t="s">
        <v>7</v>
      </c>
      <c r="C36" s="16" t="s">
        <v>47</v>
      </c>
      <c r="D36" s="17" t="s">
        <v>139</v>
      </c>
      <c r="E36" s="18" t="s">
        <v>140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169</v>
      </c>
      <c r="K36" s="34">
        <f t="shared" si="6"/>
        <v>145</v>
      </c>
      <c r="L36" s="35">
        <f t="shared" si="1"/>
        <v>0</v>
      </c>
      <c r="M36" s="37" t="s">
        <v>109</v>
      </c>
      <c r="N36" s="38">
        <v>145</v>
      </c>
      <c r="O36" s="152" t="s">
        <v>161</v>
      </c>
      <c r="P36" s="148" t="s">
        <v>116</v>
      </c>
      <c r="Q36" s="39">
        <v>44746</v>
      </c>
      <c r="R36" s="206"/>
      <c r="S36" s="207"/>
      <c r="T36" s="208"/>
      <c r="U36" s="209"/>
      <c r="V36" s="210"/>
      <c r="W36" s="243"/>
      <c r="X36" s="244"/>
      <c r="Y36" s="245"/>
      <c r="Z36" s="246"/>
      <c r="AA36" s="247"/>
      <c r="AB36" s="26"/>
      <c r="AC36" s="27"/>
      <c r="AD36" s="36" t="str">
        <f t="shared" si="7"/>
        <v/>
      </c>
      <c r="AE36" s="28"/>
      <c r="AF36" s="29"/>
      <c r="AG36" s="30"/>
      <c r="AH36" s="195" t="s">
        <v>170</v>
      </c>
      <c r="AI36" s="189"/>
      <c r="AJ36" s="189"/>
    </row>
    <row r="37" spans="1:36" s="4" customFormat="1" ht="15" customHeight="1" x14ac:dyDescent="0.25">
      <c r="A37" s="14" t="s">
        <v>6</v>
      </c>
      <c r="B37" s="15" t="s">
        <v>7</v>
      </c>
      <c r="C37" s="16" t="s">
        <v>47</v>
      </c>
      <c r="D37" s="17" t="s">
        <v>141</v>
      </c>
      <c r="E37" s="18" t="s">
        <v>142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109</v>
      </c>
      <c r="N37" s="38">
        <v>170</v>
      </c>
      <c r="O37" s="152">
        <v>1414949</v>
      </c>
      <c r="P37" s="148" t="s">
        <v>116</v>
      </c>
      <c r="Q37" s="39">
        <v>44746</v>
      </c>
      <c r="R37" s="206"/>
      <c r="S37" s="207"/>
      <c r="T37" s="208"/>
      <c r="U37" s="209"/>
      <c r="V37" s="210"/>
      <c r="W37" s="243"/>
      <c r="X37" s="244"/>
      <c r="Y37" s="245"/>
      <c r="Z37" s="246"/>
      <c r="AA37" s="247"/>
      <c r="AB37" s="26"/>
      <c r="AC37" s="27"/>
      <c r="AD37" s="36" t="str">
        <f t="shared" si="7"/>
        <v/>
      </c>
      <c r="AE37" s="28"/>
      <c r="AF37" s="29"/>
      <c r="AG37" s="30"/>
      <c r="AH37" s="195" t="s">
        <v>179</v>
      </c>
      <c r="AI37" s="189"/>
      <c r="AJ37" s="189"/>
    </row>
    <row r="38" spans="1:36" s="4" customFormat="1" ht="15" customHeight="1" x14ac:dyDescent="0.25">
      <c r="A38" s="14" t="s">
        <v>6</v>
      </c>
      <c r="B38" s="15" t="s">
        <v>7</v>
      </c>
      <c r="C38" s="16" t="s">
        <v>47</v>
      </c>
      <c r="D38" s="17" t="s">
        <v>143</v>
      </c>
      <c r="E38" s="18" t="s">
        <v>144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109</v>
      </c>
      <c r="N38" s="38">
        <v>170</v>
      </c>
      <c r="O38" s="152" t="s">
        <v>162</v>
      </c>
      <c r="P38" s="148" t="s">
        <v>116</v>
      </c>
      <c r="Q38" s="39">
        <v>44746</v>
      </c>
      <c r="R38" s="206"/>
      <c r="S38" s="207"/>
      <c r="T38" s="208"/>
      <c r="U38" s="209"/>
      <c r="V38" s="210"/>
      <c r="W38" s="243"/>
      <c r="X38" s="244"/>
      <c r="Y38" s="245"/>
      <c r="Z38" s="246"/>
      <c r="AA38" s="247"/>
      <c r="AB38" s="26"/>
      <c r="AC38" s="27"/>
      <c r="AD38" s="36" t="str">
        <f t="shared" si="7"/>
        <v/>
      </c>
      <c r="AE38" s="28"/>
      <c r="AF38" s="29"/>
      <c r="AG38" s="30"/>
      <c r="AH38" s="195" t="s">
        <v>178</v>
      </c>
      <c r="AI38" s="189"/>
      <c r="AJ38" s="189"/>
    </row>
    <row r="39" spans="1:36" s="4" customFormat="1" ht="15" customHeight="1" x14ac:dyDescent="0.25">
      <c r="A39" s="14" t="s">
        <v>6</v>
      </c>
      <c r="B39" s="15" t="s">
        <v>7</v>
      </c>
      <c r="C39" s="16" t="s">
        <v>47</v>
      </c>
      <c r="D39" s="17" t="s">
        <v>145</v>
      </c>
      <c r="E39" s="18" t="s">
        <v>70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109</v>
      </c>
      <c r="N39" s="38">
        <v>190</v>
      </c>
      <c r="O39" s="152" t="s">
        <v>163</v>
      </c>
      <c r="P39" s="148" t="s">
        <v>116</v>
      </c>
      <c r="Q39" s="39">
        <v>44746</v>
      </c>
      <c r="R39" s="206"/>
      <c r="S39" s="207"/>
      <c r="T39" s="208"/>
      <c r="U39" s="209"/>
      <c r="V39" s="210"/>
      <c r="W39" s="243"/>
      <c r="X39" s="244"/>
      <c r="Y39" s="245"/>
      <c r="Z39" s="246"/>
      <c r="AA39" s="247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5" t="s">
        <v>180</v>
      </c>
      <c r="AI39" s="189"/>
      <c r="AJ39" s="189"/>
    </row>
    <row r="40" spans="1:36" s="4" customFormat="1" ht="15" customHeight="1" x14ac:dyDescent="0.25">
      <c r="A40" s="14" t="s">
        <v>6</v>
      </c>
      <c r="B40" s="15" t="s">
        <v>7</v>
      </c>
      <c r="C40" s="16" t="s">
        <v>47</v>
      </c>
      <c r="D40" s="17" t="s">
        <v>148</v>
      </c>
      <c r="E40" s="18" t="s">
        <v>149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109</v>
      </c>
      <c r="N40" s="38">
        <v>160</v>
      </c>
      <c r="O40" s="152">
        <v>2847042</v>
      </c>
      <c r="P40" s="148" t="s">
        <v>116</v>
      </c>
      <c r="Q40" s="39">
        <v>44750</v>
      </c>
      <c r="R40" s="206"/>
      <c r="S40" s="207"/>
      <c r="T40" s="208"/>
      <c r="U40" s="209"/>
      <c r="V40" s="210"/>
      <c r="W40" s="243"/>
      <c r="X40" s="244"/>
      <c r="Y40" s="245"/>
      <c r="Z40" s="246"/>
      <c r="AA40" s="247"/>
      <c r="AB40" s="26"/>
      <c r="AC40" s="27"/>
      <c r="AD40" s="36" t="str">
        <f t="shared" si="7"/>
        <v/>
      </c>
      <c r="AE40" s="28"/>
      <c r="AF40" s="29"/>
      <c r="AG40" s="30"/>
      <c r="AH40" s="195" t="s">
        <v>171</v>
      </c>
      <c r="AI40" s="189"/>
      <c r="AJ40" s="189"/>
    </row>
    <row r="41" spans="1:36" s="4" customFormat="1" ht="15" customHeight="1" x14ac:dyDescent="0.25">
      <c r="A41" s="14" t="s">
        <v>8</v>
      </c>
      <c r="B41" s="15" t="s">
        <v>65</v>
      </c>
      <c r="C41" s="16" t="s">
        <v>47</v>
      </c>
      <c r="D41" s="17" t="s">
        <v>150</v>
      </c>
      <c r="E41" s="18" t="s">
        <v>151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109</v>
      </c>
      <c r="N41" s="38">
        <v>60</v>
      </c>
      <c r="O41" s="152">
        <v>5032788</v>
      </c>
      <c r="P41" s="148" t="s">
        <v>135</v>
      </c>
      <c r="Q41" s="39"/>
      <c r="R41" s="206" t="s">
        <v>109</v>
      </c>
      <c r="S41" s="207">
        <v>60</v>
      </c>
      <c r="T41" s="208">
        <v>5032789</v>
      </c>
      <c r="U41" s="209" t="s">
        <v>152</v>
      </c>
      <c r="V41" s="210"/>
      <c r="W41" s="243" t="s">
        <v>109</v>
      </c>
      <c r="X41" s="244">
        <v>50</v>
      </c>
      <c r="Y41" s="245">
        <v>5032790</v>
      </c>
      <c r="Z41" s="246" t="s">
        <v>153</v>
      </c>
      <c r="AA41" s="247"/>
      <c r="AB41" s="26"/>
      <c r="AC41" s="27"/>
      <c r="AD41" s="36" t="str">
        <f t="shared" si="7"/>
        <v/>
      </c>
      <c r="AE41" s="28"/>
      <c r="AF41" s="29"/>
      <c r="AG41" s="30"/>
      <c r="AH41" s="195" t="s">
        <v>185</v>
      </c>
      <c r="AI41" s="189"/>
      <c r="AJ41" s="189"/>
    </row>
    <row r="42" spans="1:36" s="4" customFormat="1" ht="15" customHeight="1" x14ac:dyDescent="0.25">
      <c r="A42" s="14" t="s">
        <v>8</v>
      </c>
      <c r="B42" s="15" t="s">
        <v>7</v>
      </c>
      <c r="C42" s="16" t="s">
        <v>47</v>
      </c>
      <c r="D42" s="17" t="s">
        <v>164</v>
      </c>
      <c r="E42" s="18" t="s">
        <v>165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109</v>
      </c>
      <c r="N42" s="38">
        <v>190</v>
      </c>
      <c r="O42" s="152" t="s">
        <v>166</v>
      </c>
      <c r="P42" s="148" t="s">
        <v>116</v>
      </c>
      <c r="Q42" s="39">
        <v>44750</v>
      </c>
      <c r="R42" s="206"/>
      <c r="S42" s="207"/>
      <c r="T42" s="208"/>
      <c r="U42" s="209"/>
      <c r="V42" s="210"/>
      <c r="W42" s="243"/>
      <c r="X42" s="244"/>
      <c r="Y42" s="245"/>
      <c r="Z42" s="246"/>
      <c r="AA42" s="247"/>
      <c r="AB42" s="26"/>
      <c r="AC42" s="27" t="s">
        <v>46</v>
      </c>
      <c r="AD42" s="36">
        <f t="shared" si="7"/>
        <v>79</v>
      </c>
      <c r="AE42" s="28" t="s">
        <v>167</v>
      </c>
      <c r="AF42" s="29">
        <v>44746</v>
      </c>
      <c r="AG42" s="30"/>
      <c r="AH42" s="195" t="s">
        <v>182</v>
      </c>
      <c r="AI42" s="189"/>
      <c r="AJ42" s="189"/>
    </row>
    <row r="43" spans="1:36" s="4" customFormat="1" ht="15" customHeight="1" x14ac:dyDescent="0.25">
      <c r="A43" s="14" t="s">
        <v>6</v>
      </c>
      <c r="B43" s="15" t="s">
        <v>7</v>
      </c>
      <c r="C43" s="16" t="s">
        <v>47</v>
      </c>
      <c r="D43" s="17" t="s">
        <v>186</v>
      </c>
      <c r="E43" s="18" t="s">
        <v>187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188</v>
      </c>
      <c r="N43" s="38">
        <v>110</v>
      </c>
      <c r="O43" s="152"/>
      <c r="P43" s="148"/>
      <c r="Q43" s="39">
        <v>44750</v>
      </c>
      <c r="R43" s="206"/>
      <c r="S43" s="207"/>
      <c r="T43" s="208"/>
      <c r="U43" s="209"/>
      <c r="V43" s="210"/>
      <c r="W43" s="243"/>
      <c r="X43" s="244"/>
      <c r="Y43" s="245"/>
      <c r="Z43" s="246"/>
      <c r="AA43" s="247"/>
      <c r="AB43" s="26"/>
      <c r="AC43" s="27" t="s">
        <v>46</v>
      </c>
      <c r="AD43" s="36">
        <f t="shared" si="7"/>
        <v>154</v>
      </c>
      <c r="AE43" s="28" t="s">
        <v>189</v>
      </c>
      <c r="AF43" s="29">
        <v>44747</v>
      </c>
      <c r="AG43" s="30"/>
      <c r="AH43" s="195" t="s">
        <v>190</v>
      </c>
      <c r="AI43" s="189"/>
      <c r="AJ43" s="189"/>
    </row>
    <row r="44" spans="1:36" s="4" customFormat="1" ht="15" customHeight="1" x14ac:dyDescent="0.25">
      <c r="A44" s="14" t="s">
        <v>6</v>
      </c>
      <c r="B44" s="15" t="s">
        <v>7</v>
      </c>
      <c r="C44" s="16" t="s">
        <v>47</v>
      </c>
      <c r="D44" s="17" t="s">
        <v>191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109</v>
      </c>
      <c r="N44" s="38">
        <v>170</v>
      </c>
      <c r="O44" s="152" t="s">
        <v>192</v>
      </c>
      <c r="P44" s="148" t="s">
        <v>116</v>
      </c>
      <c r="Q44" s="39">
        <v>44750</v>
      </c>
      <c r="R44" s="206"/>
      <c r="S44" s="207"/>
      <c r="T44" s="208"/>
      <c r="U44" s="209"/>
      <c r="V44" s="210"/>
      <c r="W44" s="243"/>
      <c r="X44" s="244"/>
      <c r="Y44" s="245"/>
      <c r="Z44" s="246"/>
      <c r="AA44" s="247"/>
      <c r="AB44" s="26"/>
      <c r="AC44" s="27" t="s">
        <v>46</v>
      </c>
      <c r="AD44" s="36">
        <f t="shared" si="7"/>
        <v>79</v>
      </c>
      <c r="AE44" s="28" t="s">
        <v>193</v>
      </c>
      <c r="AF44" s="29">
        <v>44747</v>
      </c>
      <c r="AG44" s="30"/>
      <c r="AH44" s="195" t="s">
        <v>198</v>
      </c>
      <c r="AI44" s="189"/>
      <c r="AJ44" s="189"/>
    </row>
    <row r="45" spans="1:36" s="4" customFormat="1" ht="15" customHeight="1" x14ac:dyDescent="0.25">
      <c r="A45" s="14" t="s">
        <v>6</v>
      </c>
      <c r="B45" s="15" t="s">
        <v>7</v>
      </c>
      <c r="C45" s="16" t="s">
        <v>47</v>
      </c>
      <c r="D45" s="17" t="s">
        <v>194</v>
      </c>
      <c r="E45" s="18" t="s">
        <v>195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109</v>
      </c>
      <c r="N45" s="38">
        <v>53.33</v>
      </c>
      <c r="O45" s="152">
        <v>2435910</v>
      </c>
      <c r="P45" s="148" t="s">
        <v>116</v>
      </c>
      <c r="Q45" s="39">
        <v>44750</v>
      </c>
      <c r="R45" s="206" t="s">
        <v>109</v>
      </c>
      <c r="S45" s="207">
        <v>53.33</v>
      </c>
      <c r="T45" s="208" t="s">
        <v>196</v>
      </c>
      <c r="U45" s="209" t="s">
        <v>117</v>
      </c>
      <c r="V45" s="210">
        <v>44789</v>
      </c>
      <c r="W45" s="243" t="s">
        <v>109</v>
      </c>
      <c r="X45" s="244">
        <v>53.33</v>
      </c>
      <c r="Y45" s="245" t="s">
        <v>197</v>
      </c>
      <c r="Z45" s="246" t="s">
        <v>127</v>
      </c>
      <c r="AA45" s="247"/>
      <c r="AB45" s="26"/>
      <c r="AC45" s="27"/>
      <c r="AD45" s="36" t="str">
        <f t="shared" si="7"/>
        <v/>
      </c>
      <c r="AE45" s="28"/>
      <c r="AF45" s="29"/>
      <c r="AG45" s="30"/>
      <c r="AH45" s="195" t="s">
        <v>199</v>
      </c>
      <c r="AI45" s="189"/>
      <c r="AJ45" s="189"/>
    </row>
    <row r="46" spans="1:36" s="4" customFormat="1" ht="15" customHeight="1" x14ac:dyDescent="0.25">
      <c r="A46" s="14" t="s">
        <v>6</v>
      </c>
      <c r="B46" s="15" t="s">
        <v>7</v>
      </c>
      <c r="C46" s="16" t="s">
        <v>47</v>
      </c>
      <c r="D46" s="17" t="s">
        <v>200</v>
      </c>
      <c r="E46" s="18" t="s">
        <v>201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109</v>
      </c>
      <c r="N46" s="38">
        <v>445</v>
      </c>
      <c r="O46" s="152" t="s">
        <v>203</v>
      </c>
      <c r="P46" s="148" t="s">
        <v>116</v>
      </c>
      <c r="Q46" s="39">
        <v>44750</v>
      </c>
      <c r="R46" s="206"/>
      <c r="S46" s="207"/>
      <c r="T46" s="208"/>
      <c r="U46" s="209"/>
      <c r="V46" s="210"/>
      <c r="W46" s="243"/>
      <c r="X46" s="244"/>
      <c r="Y46" s="245"/>
      <c r="Z46" s="246"/>
      <c r="AA46" s="247"/>
      <c r="AB46" s="26"/>
      <c r="AC46" s="27"/>
      <c r="AD46" s="36" t="str">
        <f t="shared" si="7"/>
        <v/>
      </c>
      <c r="AE46" s="28"/>
      <c r="AF46" s="29"/>
      <c r="AG46" s="30"/>
      <c r="AH46" s="195" t="s">
        <v>202</v>
      </c>
      <c r="AI46" s="189"/>
      <c r="AJ46" s="189"/>
    </row>
    <row r="47" spans="1:36" s="4" customFormat="1" ht="15" customHeight="1" x14ac:dyDescent="0.25">
      <c r="A47" s="14" t="s">
        <v>6</v>
      </c>
      <c r="B47" s="15" t="s">
        <v>7</v>
      </c>
      <c r="C47" s="16" t="s">
        <v>47</v>
      </c>
      <c r="D47" s="17" t="s">
        <v>200</v>
      </c>
      <c r="E47" s="18" t="s">
        <v>142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6"/>
      <c r="S47" s="207"/>
      <c r="T47" s="208"/>
      <c r="U47" s="209"/>
      <c r="V47" s="210"/>
      <c r="W47" s="243"/>
      <c r="X47" s="244"/>
      <c r="Y47" s="245"/>
      <c r="Z47" s="246"/>
      <c r="AA47" s="247"/>
      <c r="AB47" s="26"/>
      <c r="AC47" s="27"/>
      <c r="AD47" s="36" t="str">
        <f t="shared" si="7"/>
        <v/>
      </c>
      <c r="AE47" s="28"/>
      <c r="AF47" s="29"/>
      <c r="AG47" s="30"/>
      <c r="AH47" s="195" t="s">
        <v>202</v>
      </c>
      <c r="AI47" s="189"/>
      <c r="AJ47" s="189"/>
    </row>
    <row r="48" spans="1:36" s="4" customFormat="1" ht="15" customHeight="1" x14ac:dyDescent="0.25">
      <c r="A48" s="14" t="s">
        <v>6</v>
      </c>
      <c r="B48" s="15" t="s">
        <v>7</v>
      </c>
      <c r="C48" s="16" t="s">
        <v>47</v>
      </c>
      <c r="D48" s="17" t="s">
        <v>200</v>
      </c>
      <c r="E48" s="18" t="s">
        <v>204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6"/>
      <c r="S48" s="207"/>
      <c r="T48" s="208"/>
      <c r="U48" s="209"/>
      <c r="V48" s="210"/>
      <c r="W48" s="243"/>
      <c r="X48" s="244"/>
      <c r="Y48" s="245"/>
      <c r="Z48" s="246"/>
      <c r="AA48" s="247"/>
      <c r="AB48" s="26"/>
      <c r="AC48" s="27"/>
      <c r="AD48" s="36" t="str">
        <f t="shared" si="7"/>
        <v/>
      </c>
      <c r="AE48" s="28"/>
      <c r="AF48" s="29"/>
      <c r="AG48" s="30"/>
      <c r="AH48" s="195" t="s">
        <v>202</v>
      </c>
      <c r="AI48" s="189"/>
      <c r="AJ48" s="189"/>
    </row>
    <row r="49" spans="1:36" s="4" customFormat="1" ht="15" customHeight="1" x14ac:dyDescent="0.25">
      <c r="A49" s="14" t="s">
        <v>6</v>
      </c>
      <c r="B49" s="15" t="s">
        <v>7</v>
      </c>
      <c r="C49" s="16" t="s">
        <v>47</v>
      </c>
      <c r="D49" s="17" t="s">
        <v>205</v>
      </c>
      <c r="E49" s="18" t="s">
        <v>206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109</v>
      </c>
      <c r="N49" s="38">
        <v>50</v>
      </c>
      <c r="O49" s="152" t="s">
        <v>207</v>
      </c>
      <c r="P49" s="148" t="s">
        <v>127</v>
      </c>
      <c r="Q49" s="39"/>
      <c r="R49" s="206" t="s">
        <v>109</v>
      </c>
      <c r="S49" s="207">
        <v>50</v>
      </c>
      <c r="T49" s="208" t="s">
        <v>208</v>
      </c>
      <c r="U49" s="209" t="s">
        <v>135</v>
      </c>
      <c r="V49" s="210"/>
      <c r="W49" s="243" t="s">
        <v>109</v>
      </c>
      <c r="X49" s="244">
        <v>105</v>
      </c>
      <c r="Y49" s="245" t="s">
        <v>209</v>
      </c>
      <c r="Z49" s="246" t="s">
        <v>210</v>
      </c>
      <c r="AA49" s="247"/>
      <c r="AB49" s="26"/>
      <c r="AC49" s="27"/>
      <c r="AD49" s="36" t="str">
        <f t="shared" si="7"/>
        <v/>
      </c>
      <c r="AE49" s="28"/>
      <c r="AF49" s="29"/>
      <c r="AG49" s="30"/>
      <c r="AH49" s="195" t="s">
        <v>211</v>
      </c>
      <c r="AI49" s="189"/>
      <c r="AJ49" s="189"/>
    </row>
    <row r="50" spans="1:36" s="4" customFormat="1" ht="15" customHeight="1" x14ac:dyDescent="0.25">
      <c r="A50" s="14" t="s">
        <v>6</v>
      </c>
      <c r="B50" s="15" t="s">
        <v>7</v>
      </c>
      <c r="C50" s="16" t="s">
        <v>47</v>
      </c>
      <c r="D50" s="17" t="s">
        <v>212</v>
      </c>
      <c r="E50" s="18" t="s">
        <v>213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214</v>
      </c>
      <c r="K50" s="34">
        <f t="shared" si="6"/>
        <v>190</v>
      </c>
      <c r="L50" s="35">
        <f t="shared" si="1"/>
        <v>0</v>
      </c>
      <c r="M50" s="37" t="s">
        <v>109</v>
      </c>
      <c r="N50" s="38">
        <v>100</v>
      </c>
      <c r="O50" s="152" t="s">
        <v>215</v>
      </c>
      <c r="P50" s="148" t="s">
        <v>116</v>
      </c>
      <c r="Q50" s="39">
        <v>44750</v>
      </c>
      <c r="R50" s="206" t="s">
        <v>109</v>
      </c>
      <c r="S50" s="207">
        <v>50</v>
      </c>
      <c r="T50" s="208" t="s">
        <v>216</v>
      </c>
      <c r="U50" s="209" t="s">
        <v>135</v>
      </c>
      <c r="V50" s="210"/>
      <c r="W50" s="243" t="s">
        <v>109</v>
      </c>
      <c r="X50" s="244">
        <v>40</v>
      </c>
      <c r="Y50" s="245" t="s">
        <v>217</v>
      </c>
      <c r="Z50" s="246" t="s">
        <v>218</v>
      </c>
      <c r="AA50" s="247"/>
      <c r="AB50" s="26"/>
      <c r="AC50" s="27" t="s">
        <v>46</v>
      </c>
      <c r="AD50" s="36">
        <f t="shared" si="7"/>
        <v>79</v>
      </c>
      <c r="AE50" s="28" t="s">
        <v>219</v>
      </c>
      <c r="AF50" s="29">
        <v>44748</v>
      </c>
      <c r="AG50" s="30"/>
      <c r="AH50" s="195" t="s">
        <v>220</v>
      </c>
      <c r="AI50" s="189"/>
      <c r="AJ50" s="189"/>
    </row>
    <row r="51" spans="1:36" s="4" customFormat="1" ht="15" customHeight="1" x14ac:dyDescent="0.25">
      <c r="A51" s="14" t="s">
        <v>6</v>
      </c>
      <c r="B51" s="15" t="s">
        <v>7</v>
      </c>
      <c r="C51" s="16" t="s">
        <v>47</v>
      </c>
      <c r="D51" s="17" t="s">
        <v>221</v>
      </c>
      <c r="E51" s="18" t="s">
        <v>222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223</v>
      </c>
      <c r="K51" s="34">
        <f t="shared" si="6"/>
        <v>190</v>
      </c>
      <c r="L51" s="35">
        <f t="shared" si="1"/>
        <v>0</v>
      </c>
      <c r="M51" s="37" t="s">
        <v>109</v>
      </c>
      <c r="N51" s="38">
        <v>95</v>
      </c>
      <c r="O51" s="152" t="s">
        <v>224</v>
      </c>
      <c r="P51" s="148" t="s">
        <v>116</v>
      </c>
      <c r="Q51" s="39">
        <v>44750</v>
      </c>
      <c r="R51" s="206" t="s">
        <v>109</v>
      </c>
      <c r="S51" s="207">
        <v>95</v>
      </c>
      <c r="T51" s="208" t="s">
        <v>225</v>
      </c>
      <c r="U51" s="209" t="s">
        <v>117</v>
      </c>
      <c r="V51" s="210">
        <v>44789</v>
      </c>
      <c r="W51" s="243"/>
      <c r="X51" s="244"/>
      <c r="Y51" s="245"/>
      <c r="Z51" s="246"/>
      <c r="AA51" s="247"/>
      <c r="AB51" s="26"/>
      <c r="AC51" s="27"/>
      <c r="AD51" s="36" t="str">
        <f t="shared" si="7"/>
        <v/>
      </c>
      <c r="AE51" s="28"/>
      <c r="AF51" s="29"/>
      <c r="AG51" s="30"/>
      <c r="AH51" s="195" t="s">
        <v>226</v>
      </c>
      <c r="AI51" s="189"/>
      <c r="AJ51" s="189"/>
    </row>
    <row r="52" spans="1:36" ht="15" customHeight="1" x14ac:dyDescent="0.25">
      <c r="A52" s="14" t="s">
        <v>8</v>
      </c>
      <c r="B52" s="15" t="s">
        <v>7</v>
      </c>
      <c r="C52" s="16" t="s">
        <v>47</v>
      </c>
      <c r="D52" s="17" t="s">
        <v>227</v>
      </c>
      <c r="E52" s="18" t="s">
        <v>228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109</v>
      </c>
      <c r="N52" s="38">
        <v>315</v>
      </c>
      <c r="O52" s="152" t="s">
        <v>229</v>
      </c>
      <c r="P52" s="148" t="s">
        <v>116</v>
      </c>
      <c r="Q52" s="39">
        <v>44750</v>
      </c>
      <c r="R52" s="206"/>
      <c r="S52" s="207"/>
      <c r="T52" s="208"/>
      <c r="U52" s="209"/>
      <c r="V52" s="210"/>
      <c r="W52" s="243"/>
      <c r="X52" s="244"/>
      <c r="Y52" s="245"/>
      <c r="Z52" s="246"/>
      <c r="AA52" s="247"/>
      <c r="AB52" s="26"/>
      <c r="AC52" s="27"/>
      <c r="AD52" s="36" t="str">
        <f t="shared" si="7"/>
        <v/>
      </c>
      <c r="AE52" s="28"/>
      <c r="AF52" s="29"/>
      <c r="AG52" s="30"/>
      <c r="AH52" s="196" t="s">
        <v>231</v>
      </c>
      <c r="AI52" s="190"/>
      <c r="AJ52" s="190"/>
    </row>
    <row r="53" spans="1:36" s="5" customFormat="1" ht="15" customHeight="1" x14ac:dyDescent="0.25">
      <c r="A53" s="14" t="s">
        <v>8</v>
      </c>
      <c r="B53" s="15" t="s">
        <v>7</v>
      </c>
      <c r="C53" s="16" t="s">
        <v>47</v>
      </c>
      <c r="D53" s="17" t="s">
        <v>227</v>
      </c>
      <c r="E53" s="18" t="s">
        <v>230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6"/>
      <c r="S53" s="207"/>
      <c r="T53" s="208"/>
      <c r="U53" s="209"/>
      <c r="V53" s="210"/>
      <c r="W53" s="243"/>
      <c r="X53" s="244"/>
      <c r="Y53" s="245"/>
      <c r="Z53" s="246"/>
      <c r="AA53" s="247"/>
      <c r="AB53" s="26"/>
      <c r="AC53" s="27"/>
      <c r="AD53" s="36" t="str">
        <f t="shared" si="7"/>
        <v/>
      </c>
      <c r="AE53" s="28"/>
      <c r="AF53" s="29"/>
      <c r="AG53" s="30"/>
      <c r="AH53" s="196" t="s">
        <v>231</v>
      </c>
      <c r="AI53" s="190"/>
      <c r="AJ53" s="190"/>
    </row>
    <row r="54" spans="1:36" s="5" customFormat="1" ht="15" customHeight="1" x14ac:dyDescent="0.25">
      <c r="A54" s="14" t="s">
        <v>6</v>
      </c>
      <c r="B54" s="15" t="s">
        <v>7</v>
      </c>
      <c r="C54" s="16" t="s">
        <v>47</v>
      </c>
      <c r="D54" s="17" t="s">
        <v>233</v>
      </c>
      <c r="E54" s="18" t="s">
        <v>81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109</v>
      </c>
      <c r="N54" s="38">
        <v>345</v>
      </c>
      <c r="O54" s="152" t="s">
        <v>234</v>
      </c>
      <c r="P54" s="148" t="s">
        <v>116</v>
      </c>
      <c r="Q54" s="39">
        <v>44750</v>
      </c>
      <c r="R54" s="206"/>
      <c r="S54" s="207"/>
      <c r="T54" s="208"/>
      <c r="U54" s="209"/>
      <c r="V54" s="210"/>
      <c r="W54" s="243"/>
      <c r="X54" s="244"/>
      <c r="Y54" s="245"/>
      <c r="Z54" s="246"/>
      <c r="AA54" s="247"/>
      <c r="AB54" s="26"/>
      <c r="AC54" s="27"/>
      <c r="AD54" s="36" t="str">
        <f t="shared" si="7"/>
        <v/>
      </c>
      <c r="AE54" s="28"/>
      <c r="AF54" s="29"/>
      <c r="AG54" s="30"/>
      <c r="AH54" s="195" t="s">
        <v>246</v>
      </c>
      <c r="AI54" s="195"/>
      <c r="AJ54" s="195"/>
    </row>
    <row r="55" spans="1:36" s="5" customFormat="1" ht="15" customHeight="1" x14ac:dyDescent="0.25">
      <c r="A55" s="14" t="s">
        <v>6</v>
      </c>
      <c r="B55" s="15" t="s">
        <v>7</v>
      </c>
      <c r="C55" s="16" t="s">
        <v>47</v>
      </c>
      <c r="D55" s="17" t="s">
        <v>233</v>
      </c>
      <c r="E55" s="18" t="s">
        <v>235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6"/>
      <c r="S55" s="207"/>
      <c r="T55" s="208"/>
      <c r="U55" s="209"/>
      <c r="V55" s="210"/>
      <c r="W55" s="243"/>
      <c r="X55" s="244"/>
      <c r="Y55" s="245"/>
      <c r="Z55" s="246"/>
      <c r="AA55" s="247"/>
      <c r="AB55" s="26" t="s">
        <v>244</v>
      </c>
      <c r="AC55" s="27"/>
      <c r="AD55" s="36" t="str">
        <f t="shared" si="7"/>
        <v/>
      </c>
      <c r="AE55" s="28"/>
      <c r="AF55" s="29"/>
      <c r="AG55" s="30"/>
      <c r="AH55" s="195" t="s">
        <v>246</v>
      </c>
      <c r="AI55" s="195"/>
      <c r="AJ55" s="195"/>
    </row>
    <row r="56" spans="1:36" s="4" customFormat="1" ht="15" customHeight="1" x14ac:dyDescent="0.25">
      <c r="A56" s="14" t="s">
        <v>6</v>
      </c>
      <c r="B56" s="15" t="s">
        <v>7</v>
      </c>
      <c r="C56" s="16" t="s">
        <v>47</v>
      </c>
      <c r="D56" s="17" t="s">
        <v>236</v>
      </c>
      <c r="E56" s="18" t="s">
        <v>237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109</v>
      </c>
      <c r="N56" s="38">
        <v>170</v>
      </c>
      <c r="O56" s="152" t="s">
        <v>238</v>
      </c>
      <c r="P56" s="148" t="s">
        <v>116</v>
      </c>
      <c r="Q56" s="39">
        <v>44750</v>
      </c>
      <c r="R56" s="206"/>
      <c r="S56" s="207"/>
      <c r="T56" s="208"/>
      <c r="U56" s="209"/>
      <c r="V56" s="210"/>
      <c r="W56" s="243"/>
      <c r="X56" s="244"/>
      <c r="Y56" s="245"/>
      <c r="Z56" s="246"/>
      <c r="AA56" s="247"/>
      <c r="AB56" s="26" t="s">
        <v>243</v>
      </c>
      <c r="AC56" s="27" t="s">
        <v>46</v>
      </c>
      <c r="AD56" s="36">
        <f t="shared" si="7"/>
        <v>79</v>
      </c>
      <c r="AE56" s="28" t="s">
        <v>245</v>
      </c>
      <c r="AF56" s="29">
        <v>44749</v>
      </c>
      <c r="AG56" s="30"/>
      <c r="AH56" s="195" t="s">
        <v>247</v>
      </c>
      <c r="AI56" s="195"/>
      <c r="AJ56" s="195"/>
    </row>
    <row r="57" spans="1:36" s="4" customFormat="1" ht="15" customHeight="1" x14ac:dyDescent="0.25">
      <c r="A57" s="14" t="s">
        <v>8</v>
      </c>
      <c r="B57" s="15" t="s">
        <v>7</v>
      </c>
      <c r="C57" s="16" t="s">
        <v>47</v>
      </c>
      <c r="D57" s="17" t="s">
        <v>239</v>
      </c>
      <c r="E57" s="18" t="s">
        <v>240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241</v>
      </c>
      <c r="K57" s="34">
        <f t="shared" si="6"/>
        <v>100</v>
      </c>
      <c r="L57" s="35">
        <f t="shared" si="1"/>
        <v>90</v>
      </c>
      <c r="M57" s="37" t="s">
        <v>109</v>
      </c>
      <c r="N57" s="38">
        <v>100</v>
      </c>
      <c r="O57" s="152" t="s">
        <v>242</v>
      </c>
      <c r="P57" s="148" t="s">
        <v>116</v>
      </c>
      <c r="Q57" s="39">
        <v>44750</v>
      </c>
      <c r="R57" s="206"/>
      <c r="S57" s="207"/>
      <c r="T57" s="208"/>
      <c r="U57" s="209"/>
      <c r="V57" s="210"/>
      <c r="W57" s="243"/>
      <c r="X57" s="244"/>
      <c r="Y57" s="245"/>
      <c r="Z57" s="246"/>
      <c r="AA57" s="247"/>
      <c r="AB57" s="26"/>
      <c r="AC57" s="27"/>
      <c r="AD57" s="36" t="str">
        <f t="shared" si="7"/>
        <v/>
      </c>
      <c r="AE57" s="28"/>
      <c r="AF57" s="29"/>
      <c r="AG57" s="30"/>
      <c r="AH57" s="195" t="s">
        <v>248</v>
      </c>
      <c r="AI57" s="195"/>
      <c r="AJ57" s="195"/>
    </row>
    <row r="58" spans="1:36" s="4" customFormat="1" ht="15" customHeight="1" x14ac:dyDescent="0.25">
      <c r="A58" s="14" t="s">
        <v>6</v>
      </c>
      <c r="B58" s="15" t="s">
        <v>7</v>
      </c>
      <c r="C58" s="16" t="s">
        <v>47</v>
      </c>
      <c r="D58" s="17" t="s">
        <v>249</v>
      </c>
      <c r="E58" s="18" t="s">
        <v>250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109</v>
      </c>
      <c r="N58" s="38">
        <v>220</v>
      </c>
      <c r="O58" s="152" t="s">
        <v>251</v>
      </c>
      <c r="P58" s="148" t="s">
        <v>117</v>
      </c>
      <c r="Q58" s="39">
        <v>44789</v>
      </c>
      <c r="R58" s="206"/>
      <c r="S58" s="207"/>
      <c r="T58" s="208"/>
      <c r="U58" s="209"/>
      <c r="V58" s="210"/>
      <c r="W58" s="243"/>
      <c r="X58" s="244"/>
      <c r="Y58" s="245"/>
      <c r="Z58" s="246"/>
      <c r="AA58" s="247"/>
      <c r="AB58" s="26"/>
      <c r="AC58" s="27"/>
      <c r="AD58" s="36" t="str">
        <f t="shared" si="7"/>
        <v/>
      </c>
      <c r="AE58" s="28"/>
      <c r="AF58" s="29"/>
      <c r="AG58" s="30"/>
      <c r="AH58" s="195" t="s">
        <v>272</v>
      </c>
      <c r="AI58" s="195"/>
      <c r="AJ58" s="195"/>
    </row>
    <row r="59" spans="1:36" s="4" customFormat="1" ht="15" customHeight="1" x14ac:dyDescent="0.25">
      <c r="A59" s="14" t="s">
        <v>8</v>
      </c>
      <c r="B59" s="15" t="s">
        <v>7</v>
      </c>
      <c r="C59" s="16" t="s">
        <v>47</v>
      </c>
      <c r="D59" s="17" t="s">
        <v>252</v>
      </c>
      <c r="E59" s="18" t="s">
        <v>253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109</v>
      </c>
      <c r="N59" s="38">
        <v>160</v>
      </c>
      <c r="O59" s="152" t="s">
        <v>254</v>
      </c>
      <c r="P59" s="148" t="s">
        <v>116</v>
      </c>
      <c r="Q59" s="39">
        <v>44750</v>
      </c>
      <c r="R59" s="206"/>
      <c r="S59" s="207"/>
      <c r="T59" s="208"/>
      <c r="U59" s="209"/>
      <c r="V59" s="210"/>
      <c r="W59" s="243"/>
      <c r="X59" s="244"/>
      <c r="Y59" s="245"/>
      <c r="Z59" s="246"/>
      <c r="AA59" s="247"/>
      <c r="AB59" s="26"/>
      <c r="AC59" s="27"/>
      <c r="AD59" s="36" t="str">
        <f t="shared" si="7"/>
        <v/>
      </c>
      <c r="AE59" s="28"/>
      <c r="AF59" s="29"/>
      <c r="AG59" s="30"/>
      <c r="AH59" s="195" t="s">
        <v>273</v>
      </c>
      <c r="AI59" s="195"/>
      <c r="AJ59" s="195"/>
    </row>
    <row r="60" spans="1:36" s="4" customFormat="1" ht="15" customHeight="1" x14ac:dyDescent="0.25">
      <c r="A60" s="14" t="s">
        <v>6</v>
      </c>
      <c r="B60" s="15" t="s">
        <v>7</v>
      </c>
      <c r="C60" s="16" t="s">
        <v>47</v>
      </c>
      <c r="D60" s="17" t="s">
        <v>71</v>
      </c>
      <c r="E60" s="18" t="s">
        <v>255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109</v>
      </c>
      <c r="N60" s="38">
        <v>80</v>
      </c>
      <c r="O60" s="152" t="s">
        <v>256</v>
      </c>
      <c r="P60" s="148" t="s">
        <v>117</v>
      </c>
      <c r="Q60" s="39">
        <v>44789</v>
      </c>
      <c r="R60" s="206" t="s">
        <v>109</v>
      </c>
      <c r="S60" s="207">
        <v>80</v>
      </c>
      <c r="T60" s="208" t="s">
        <v>257</v>
      </c>
      <c r="U60" s="209" t="s">
        <v>127</v>
      </c>
      <c r="V60" s="210"/>
      <c r="W60" s="243"/>
      <c r="X60" s="244"/>
      <c r="Y60" s="245"/>
      <c r="Z60" s="246"/>
      <c r="AA60" s="247"/>
      <c r="AB60" s="26"/>
      <c r="AC60" s="27"/>
      <c r="AD60" s="36" t="str">
        <f t="shared" si="7"/>
        <v/>
      </c>
      <c r="AE60" s="28"/>
      <c r="AF60" s="29"/>
      <c r="AG60" s="30"/>
      <c r="AH60" s="195" t="s">
        <v>274</v>
      </c>
      <c r="AI60" s="195"/>
      <c r="AJ60" s="195"/>
    </row>
    <row r="61" spans="1:36" s="4" customFormat="1" ht="15" customHeight="1" x14ac:dyDescent="0.25">
      <c r="A61" s="14" t="s">
        <v>6</v>
      </c>
      <c r="B61" s="15" t="s">
        <v>7</v>
      </c>
      <c r="C61" s="16" t="s">
        <v>47</v>
      </c>
      <c r="D61" s="17" t="s">
        <v>258</v>
      </c>
      <c r="E61" s="18" t="s">
        <v>204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109</v>
      </c>
      <c r="N61" s="38">
        <v>145</v>
      </c>
      <c r="O61" s="152" t="s">
        <v>259</v>
      </c>
      <c r="P61" s="148" t="s">
        <v>116</v>
      </c>
      <c r="Q61" s="39">
        <v>44757</v>
      </c>
      <c r="R61" s="206"/>
      <c r="S61" s="207"/>
      <c r="T61" s="208"/>
      <c r="U61" s="209"/>
      <c r="V61" s="210"/>
      <c r="W61" s="243"/>
      <c r="X61" s="244"/>
      <c r="Y61" s="245"/>
      <c r="Z61" s="246"/>
      <c r="AA61" s="247"/>
      <c r="AB61" s="26"/>
      <c r="AC61" s="27"/>
      <c r="AD61" s="36" t="str">
        <f t="shared" si="7"/>
        <v/>
      </c>
      <c r="AE61" s="28"/>
      <c r="AF61" s="29"/>
      <c r="AG61" s="30"/>
      <c r="AH61" s="195" t="s">
        <v>275</v>
      </c>
      <c r="AI61" s="195"/>
      <c r="AJ61" s="195"/>
    </row>
    <row r="62" spans="1:36" s="4" customFormat="1" ht="15" customHeight="1" x14ac:dyDescent="0.25">
      <c r="A62" s="14" t="s">
        <v>6</v>
      </c>
      <c r="B62" s="15" t="s">
        <v>7</v>
      </c>
      <c r="C62" s="16" t="s">
        <v>47</v>
      </c>
      <c r="D62" s="17" t="s">
        <v>260</v>
      </c>
      <c r="E62" s="18" t="s">
        <v>142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109</v>
      </c>
      <c r="N62" s="38">
        <v>170</v>
      </c>
      <c r="O62" s="152" t="s">
        <v>261</v>
      </c>
      <c r="P62" s="166" t="s">
        <v>116</v>
      </c>
      <c r="Q62" s="167">
        <v>44757</v>
      </c>
      <c r="R62" s="211"/>
      <c r="S62" s="207"/>
      <c r="T62" s="208"/>
      <c r="U62" s="209"/>
      <c r="V62" s="210"/>
      <c r="W62" s="243"/>
      <c r="X62" s="244"/>
      <c r="Y62" s="245"/>
      <c r="Z62" s="246"/>
      <c r="AA62" s="247"/>
      <c r="AB62" s="26"/>
      <c r="AC62" s="27"/>
      <c r="AD62" s="36" t="str">
        <f t="shared" si="7"/>
        <v/>
      </c>
      <c r="AE62" s="28"/>
      <c r="AF62" s="29"/>
      <c r="AG62" s="30"/>
      <c r="AH62" s="195" t="s">
        <v>276</v>
      </c>
      <c r="AI62" s="195"/>
      <c r="AJ62" s="195"/>
    </row>
    <row r="63" spans="1:36" s="4" customFormat="1" ht="15" customHeight="1" x14ac:dyDescent="0.25">
      <c r="A63" s="14" t="s">
        <v>6</v>
      </c>
      <c r="B63" s="15" t="s">
        <v>7</v>
      </c>
      <c r="C63" s="16" t="s">
        <v>47</v>
      </c>
      <c r="D63" s="17" t="s">
        <v>262</v>
      </c>
      <c r="E63" s="18" t="s">
        <v>263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109</v>
      </c>
      <c r="N63" s="38">
        <v>170</v>
      </c>
      <c r="O63" s="152" t="s">
        <v>264</v>
      </c>
      <c r="P63" s="166" t="s">
        <v>116</v>
      </c>
      <c r="Q63" s="167">
        <v>44757</v>
      </c>
      <c r="R63" s="211"/>
      <c r="S63" s="207"/>
      <c r="T63" s="208"/>
      <c r="U63" s="209"/>
      <c r="V63" s="210"/>
      <c r="W63" s="243"/>
      <c r="X63" s="244"/>
      <c r="Y63" s="245"/>
      <c r="Z63" s="246"/>
      <c r="AA63" s="247"/>
      <c r="AB63" s="26"/>
      <c r="AC63" s="27"/>
      <c r="AD63" s="36" t="str">
        <f t="shared" si="7"/>
        <v/>
      </c>
      <c r="AE63" s="28"/>
      <c r="AF63" s="29"/>
      <c r="AG63" s="30"/>
      <c r="AH63" s="189" t="s">
        <v>277</v>
      </c>
      <c r="AI63" s="189"/>
      <c r="AJ63" s="189"/>
    </row>
    <row r="64" spans="1:36" s="4" customFormat="1" ht="15" customHeight="1" x14ac:dyDescent="0.25">
      <c r="A64" s="14" t="s">
        <v>6</v>
      </c>
      <c r="B64" s="15" t="s">
        <v>7</v>
      </c>
      <c r="C64" s="16" t="s">
        <v>47</v>
      </c>
      <c r="D64" s="17" t="s">
        <v>265</v>
      </c>
      <c r="E64" s="18" t="s">
        <v>266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109</v>
      </c>
      <c r="N64" s="38">
        <v>54</v>
      </c>
      <c r="O64" s="152" t="s">
        <v>267</v>
      </c>
      <c r="P64" s="166" t="s">
        <v>116</v>
      </c>
      <c r="Q64" s="167">
        <v>44757</v>
      </c>
      <c r="R64" s="211" t="s">
        <v>109</v>
      </c>
      <c r="S64" s="207">
        <v>54</v>
      </c>
      <c r="T64" s="208" t="s">
        <v>268</v>
      </c>
      <c r="U64" s="209" t="s">
        <v>117</v>
      </c>
      <c r="V64" s="210">
        <v>44789</v>
      </c>
      <c r="W64" s="243" t="s">
        <v>109</v>
      </c>
      <c r="X64" s="244">
        <v>52</v>
      </c>
      <c r="Y64" s="245" t="s">
        <v>268</v>
      </c>
      <c r="Z64" s="246"/>
      <c r="AA64" s="247"/>
      <c r="AB64" s="26"/>
      <c r="AC64" s="27"/>
      <c r="AD64" s="36" t="str">
        <f t="shared" si="7"/>
        <v/>
      </c>
      <c r="AE64" s="28"/>
      <c r="AF64" s="29"/>
      <c r="AG64" s="30"/>
      <c r="AH64" s="195" t="s">
        <v>278</v>
      </c>
      <c r="AI64" s="195"/>
      <c r="AJ64" s="195"/>
    </row>
    <row r="65" spans="1:36" s="4" customFormat="1" ht="15" customHeight="1" x14ac:dyDescent="0.25">
      <c r="A65" s="14" t="s">
        <v>6</v>
      </c>
      <c r="B65" s="15" t="s">
        <v>7</v>
      </c>
      <c r="C65" s="16" t="s">
        <v>47</v>
      </c>
      <c r="D65" s="17" t="s">
        <v>269</v>
      </c>
      <c r="E65" s="18" t="s">
        <v>270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109</v>
      </c>
      <c r="N65" s="38">
        <v>85</v>
      </c>
      <c r="O65" s="152" t="s">
        <v>271</v>
      </c>
      <c r="P65" s="166" t="s">
        <v>116</v>
      </c>
      <c r="Q65" s="167">
        <v>44757</v>
      </c>
      <c r="R65" s="211"/>
      <c r="S65" s="207"/>
      <c r="T65" s="208"/>
      <c r="U65" s="209"/>
      <c r="V65" s="210"/>
      <c r="W65" s="243"/>
      <c r="X65" s="244"/>
      <c r="Y65" s="245"/>
      <c r="Z65" s="246"/>
      <c r="AA65" s="247"/>
      <c r="AB65" s="26"/>
      <c r="AC65" s="27"/>
      <c r="AD65" s="36" t="str">
        <f t="shared" si="7"/>
        <v/>
      </c>
      <c r="AE65" s="28"/>
      <c r="AF65" s="29"/>
      <c r="AG65" s="30"/>
      <c r="AH65" s="195"/>
      <c r="AI65" s="195"/>
      <c r="AJ65" s="195"/>
    </row>
    <row r="66" spans="1:36" s="4" customFormat="1" ht="15" customHeight="1" x14ac:dyDescent="0.25">
      <c r="A66" s="14" t="s">
        <v>6</v>
      </c>
      <c r="B66" s="15" t="s">
        <v>7</v>
      </c>
      <c r="C66" s="16" t="s">
        <v>47</v>
      </c>
      <c r="D66" s="17" t="s">
        <v>279</v>
      </c>
      <c r="E66" s="18" t="s">
        <v>67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109</v>
      </c>
      <c r="N66" s="38">
        <v>110</v>
      </c>
      <c r="O66" s="152" t="s">
        <v>280</v>
      </c>
      <c r="P66" s="166" t="s">
        <v>116</v>
      </c>
      <c r="Q66" s="167">
        <v>44757</v>
      </c>
      <c r="R66" s="211" t="s">
        <v>109</v>
      </c>
      <c r="S66" s="207">
        <v>110</v>
      </c>
      <c r="T66" s="208" t="s">
        <v>281</v>
      </c>
      <c r="U66" s="209" t="s">
        <v>135</v>
      </c>
      <c r="V66" s="210"/>
      <c r="W66" s="243"/>
      <c r="X66" s="244"/>
      <c r="Y66" s="245"/>
      <c r="Z66" s="246"/>
      <c r="AA66" s="247"/>
      <c r="AB66" s="26"/>
      <c r="AC66" s="27" t="s">
        <v>46</v>
      </c>
      <c r="AD66" s="36">
        <f t="shared" si="7"/>
        <v>154</v>
      </c>
      <c r="AE66" s="28" t="s">
        <v>282</v>
      </c>
      <c r="AF66" s="29">
        <v>44753</v>
      </c>
      <c r="AG66" s="30"/>
      <c r="AH66" s="195" t="s">
        <v>283</v>
      </c>
      <c r="AI66" s="195"/>
      <c r="AJ66" s="195"/>
    </row>
    <row r="67" spans="1:36" s="4" customFormat="1" ht="15" customHeight="1" x14ac:dyDescent="0.25">
      <c r="A67" s="14" t="s">
        <v>6</v>
      </c>
      <c r="B67" s="15" t="s">
        <v>7</v>
      </c>
      <c r="C67" s="16" t="s">
        <v>47</v>
      </c>
      <c r="D67" s="17" t="s">
        <v>284</v>
      </c>
      <c r="E67" s="18" t="s">
        <v>285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109</v>
      </c>
      <c r="N67" s="38">
        <v>70</v>
      </c>
      <c r="O67" s="152" t="s">
        <v>287</v>
      </c>
      <c r="P67" s="166" t="s">
        <v>116</v>
      </c>
      <c r="Q67" s="167">
        <v>44757</v>
      </c>
      <c r="R67" s="211" t="s">
        <v>109</v>
      </c>
      <c r="S67" s="207">
        <v>80</v>
      </c>
      <c r="T67" s="208" t="s">
        <v>288</v>
      </c>
      <c r="U67" s="209" t="s">
        <v>117</v>
      </c>
      <c r="V67" s="210">
        <v>44789</v>
      </c>
      <c r="W67" s="243" t="s">
        <v>109</v>
      </c>
      <c r="X67" s="244">
        <v>70</v>
      </c>
      <c r="Y67" s="245" t="s">
        <v>289</v>
      </c>
      <c r="Z67" s="246" t="s">
        <v>127</v>
      </c>
      <c r="AA67" s="247"/>
      <c r="AB67" s="26"/>
      <c r="AC67" s="27"/>
      <c r="AD67" s="36" t="str">
        <f t="shared" si="7"/>
        <v/>
      </c>
      <c r="AE67" s="28"/>
      <c r="AF67" s="29"/>
      <c r="AG67" s="30"/>
      <c r="AH67" s="195" t="s">
        <v>315</v>
      </c>
      <c r="AI67" s="195"/>
      <c r="AJ67" s="195"/>
    </row>
    <row r="68" spans="1:36" s="4" customFormat="1" ht="15" customHeight="1" x14ac:dyDescent="0.25">
      <c r="A68" s="14" t="s">
        <v>6</v>
      </c>
      <c r="B68" s="15" t="s">
        <v>7</v>
      </c>
      <c r="C68" s="16" t="s">
        <v>47</v>
      </c>
      <c r="D68" s="17" t="s">
        <v>284</v>
      </c>
      <c r="E68" s="18" t="s">
        <v>286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109</v>
      </c>
      <c r="N68" s="38">
        <v>50</v>
      </c>
      <c r="O68" s="152" t="s">
        <v>290</v>
      </c>
      <c r="P68" s="166" t="s">
        <v>116</v>
      </c>
      <c r="Q68" s="167">
        <v>44757</v>
      </c>
      <c r="R68" s="211" t="s">
        <v>109</v>
      </c>
      <c r="S68" s="207">
        <v>40</v>
      </c>
      <c r="T68" s="208" t="s">
        <v>291</v>
      </c>
      <c r="U68" s="209" t="s">
        <v>117</v>
      </c>
      <c r="V68" s="210">
        <v>44789</v>
      </c>
      <c r="W68" s="243" t="s">
        <v>109</v>
      </c>
      <c r="X68" s="244">
        <v>40</v>
      </c>
      <c r="Y68" s="245" t="s">
        <v>292</v>
      </c>
      <c r="Z68" s="246" t="s">
        <v>127</v>
      </c>
      <c r="AA68" s="247"/>
      <c r="AB68" s="26"/>
      <c r="AC68" s="27"/>
      <c r="AD68" s="36" t="str">
        <f t="shared" si="7"/>
        <v/>
      </c>
      <c r="AE68" s="28"/>
      <c r="AF68" s="29"/>
      <c r="AG68" s="30"/>
      <c r="AH68" s="195" t="s">
        <v>315</v>
      </c>
      <c r="AI68" s="189"/>
      <c r="AJ68" s="189"/>
    </row>
    <row r="69" spans="1:36" s="4" customFormat="1" ht="15" customHeight="1" x14ac:dyDescent="0.25">
      <c r="A69" s="14" t="s">
        <v>6</v>
      </c>
      <c r="B69" s="15" t="s">
        <v>7</v>
      </c>
      <c r="C69" s="16" t="s">
        <v>47</v>
      </c>
      <c r="D69" s="17" t="s">
        <v>293</v>
      </c>
      <c r="E69" s="18" t="s">
        <v>294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109</v>
      </c>
      <c r="N69" s="38">
        <v>170</v>
      </c>
      <c r="O69" s="152" t="s">
        <v>295</v>
      </c>
      <c r="P69" s="166" t="s">
        <v>116</v>
      </c>
      <c r="Q69" s="167">
        <v>44757</v>
      </c>
      <c r="R69" s="211"/>
      <c r="S69" s="207"/>
      <c r="T69" s="208"/>
      <c r="U69" s="209"/>
      <c r="V69" s="210"/>
      <c r="W69" s="243"/>
      <c r="X69" s="244"/>
      <c r="Y69" s="245"/>
      <c r="Z69" s="246"/>
      <c r="AA69" s="247"/>
      <c r="AB69" s="26"/>
      <c r="AC69" s="27"/>
      <c r="AD69" s="36" t="str">
        <f t="shared" si="7"/>
        <v/>
      </c>
      <c r="AE69" s="28"/>
      <c r="AF69" s="29"/>
      <c r="AG69" s="30"/>
      <c r="AH69" s="195" t="s">
        <v>316</v>
      </c>
      <c r="AI69" s="189"/>
      <c r="AJ69" s="189"/>
    </row>
    <row r="70" spans="1:36" s="5" customFormat="1" ht="15" customHeight="1" x14ac:dyDescent="0.25">
      <c r="A70" s="14" t="s">
        <v>6</v>
      </c>
      <c r="B70" s="15" t="s">
        <v>7</v>
      </c>
      <c r="C70" s="16" t="s">
        <v>47</v>
      </c>
      <c r="D70" s="17" t="s">
        <v>296</v>
      </c>
      <c r="E70" s="18" t="s">
        <v>297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109</v>
      </c>
      <c r="N70" s="38">
        <v>57</v>
      </c>
      <c r="O70" s="152" t="s">
        <v>298</v>
      </c>
      <c r="P70" s="148" t="s">
        <v>117</v>
      </c>
      <c r="Q70" s="39">
        <v>44789</v>
      </c>
      <c r="R70" s="206" t="s">
        <v>109</v>
      </c>
      <c r="S70" s="207">
        <v>56.5</v>
      </c>
      <c r="T70" s="208" t="s">
        <v>299</v>
      </c>
      <c r="U70" s="209" t="s">
        <v>127</v>
      </c>
      <c r="V70" s="210"/>
      <c r="W70" s="243" t="s">
        <v>109</v>
      </c>
      <c r="X70" s="244">
        <v>56.5</v>
      </c>
      <c r="Y70" s="245" t="s">
        <v>300</v>
      </c>
      <c r="Z70" s="246" t="s">
        <v>135</v>
      </c>
      <c r="AA70" s="247"/>
      <c r="AB70" s="26"/>
      <c r="AC70" s="27"/>
      <c r="AD70" s="36" t="str">
        <f t="shared" si="7"/>
        <v/>
      </c>
      <c r="AE70" s="28"/>
      <c r="AF70" s="29"/>
      <c r="AG70" s="30"/>
      <c r="AH70" s="195" t="s">
        <v>317</v>
      </c>
      <c r="AI70" s="189"/>
      <c r="AJ70" s="189"/>
    </row>
    <row r="71" spans="1:36" s="5" customFormat="1" ht="15" customHeight="1" x14ac:dyDescent="0.25">
      <c r="A71" s="14" t="s">
        <v>6</v>
      </c>
      <c r="B71" s="15" t="s">
        <v>7</v>
      </c>
      <c r="C71" s="16" t="s">
        <v>47</v>
      </c>
      <c r="D71" s="188" t="s">
        <v>301</v>
      </c>
      <c r="E71" s="18" t="s">
        <v>302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344</v>
      </c>
      <c r="K71" s="34">
        <f t="shared" si="12"/>
        <v>300</v>
      </c>
      <c r="L71" s="35">
        <f t="shared" si="10"/>
        <v>-130</v>
      </c>
      <c r="M71" s="37" t="s">
        <v>109</v>
      </c>
      <c r="N71" s="38">
        <v>100</v>
      </c>
      <c r="O71" s="152" t="s">
        <v>303</v>
      </c>
      <c r="P71" s="148" t="s">
        <v>117</v>
      </c>
      <c r="Q71" s="39"/>
      <c r="R71" s="206" t="s">
        <v>109</v>
      </c>
      <c r="S71" s="207">
        <v>100</v>
      </c>
      <c r="T71" s="208" t="s">
        <v>304</v>
      </c>
      <c r="U71" s="209" t="s">
        <v>127</v>
      </c>
      <c r="V71" s="210"/>
      <c r="W71" s="243" t="s">
        <v>109</v>
      </c>
      <c r="X71" s="244">
        <v>100</v>
      </c>
      <c r="Y71" s="245" t="s">
        <v>305</v>
      </c>
      <c r="Z71" s="246" t="s">
        <v>135</v>
      </c>
      <c r="AA71" s="247"/>
      <c r="AB71" s="26"/>
      <c r="AC71" s="27"/>
      <c r="AD71" s="36" t="str">
        <f t="shared" si="7"/>
        <v/>
      </c>
      <c r="AE71" s="28"/>
      <c r="AF71" s="29"/>
      <c r="AG71" s="30"/>
      <c r="AH71" s="195" t="s">
        <v>318</v>
      </c>
      <c r="AI71" s="195"/>
      <c r="AJ71" s="195"/>
    </row>
    <row r="72" spans="1:36" s="5" customFormat="1" ht="15" customHeight="1" x14ac:dyDescent="0.25">
      <c r="A72" s="14" t="s">
        <v>6</v>
      </c>
      <c r="B72" s="15" t="s">
        <v>65</v>
      </c>
      <c r="C72" s="16" t="s">
        <v>47</v>
      </c>
      <c r="D72" s="17" t="s">
        <v>306</v>
      </c>
      <c r="E72" s="18" t="s">
        <v>307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344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6"/>
      <c r="S72" s="207"/>
      <c r="T72" s="208"/>
      <c r="U72" s="209"/>
      <c r="V72" s="210"/>
      <c r="W72" s="243"/>
      <c r="X72" s="244"/>
      <c r="Y72" s="245"/>
      <c r="Z72" s="246"/>
      <c r="AA72" s="247"/>
      <c r="AB72" s="26"/>
      <c r="AC72" s="27"/>
      <c r="AD72" s="36" t="str">
        <f t="shared" si="7"/>
        <v/>
      </c>
      <c r="AE72" s="28"/>
      <c r="AF72" s="29"/>
      <c r="AG72" s="30"/>
      <c r="AH72" s="195" t="s">
        <v>318</v>
      </c>
      <c r="AI72" s="189"/>
      <c r="AJ72" s="189"/>
    </row>
    <row r="73" spans="1:36" s="4" customFormat="1" ht="15" customHeight="1" x14ac:dyDescent="0.25">
      <c r="A73" s="14" t="s">
        <v>6</v>
      </c>
      <c r="B73" s="15" t="s">
        <v>7</v>
      </c>
      <c r="C73" s="16" t="s">
        <v>47</v>
      </c>
      <c r="D73" s="17" t="s">
        <v>308</v>
      </c>
      <c r="E73" s="18" t="s">
        <v>187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109</v>
      </c>
      <c r="N73" s="38">
        <v>160</v>
      </c>
      <c r="O73" s="152" t="s">
        <v>309</v>
      </c>
      <c r="P73" s="166" t="s">
        <v>116</v>
      </c>
      <c r="Q73" s="167">
        <v>44757</v>
      </c>
      <c r="R73" s="211"/>
      <c r="S73" s="207"/>
      <c r="T73" s="208"/>
      <c r="U73" s="209"/>
      <c r="V73" s="210"/>
      <c r="W73" s="243"/>
      <c r="X73" s="244"/>
      <c r="Y73" s="245"/>
      <c r="Z73" s="246"/>
      <c r="AA73" s="247"/>
      <c r="AB73" s="26"/>
      <c r="AC73" s="27"/>
      <c r="AD73" s="36" t="str">
        <f t="shared" si="7"/>
        <v/>
      </c>
      <c r="AE73" s="28"/>
      <c r="AF73" s="29"/>
      <c r="AG73" s="30"/>
      <c r="AH73" s="195" t="s">
        <v>319</v>
      </c>
      <c r="AI73" s="189"/>
      <c r="AJ73" s="189"/>
    </row>
    <row r="74" spans="1:36" s="4" customFormat="1" ht="15" customHeight="1" x14ac:dyDescent="0.25">
      <c r="A74" s="14" t="s">
        <v>6</v>
      </c>
      <c r="B74" s="15" t="s">
        <v>7</v>
      </c>
      <c r="C74" s="16" t="s">
        <v>9</v>
      </c>
      <c r="D74" s="17" t="s">
        <v>308</v>
      </c>
      <c r="E74" s="18" t="s">
        <v>310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6"/>
      <c r="S74" s="207"/>
      <c r="T74" s="208"/>
      <c r="U74" s="209"/>
      <c r="V74" s="210"/>
      <c r="W74" s="243"/>
      <c r="X74" s="244"/>
      <c r="Y74" s="245"/>
      <c r="Z74" s="246"/>
      <c r="AA74" s="247"/>
      <c r="AB74" s="26"/>
      <c r="AC74" s="27"/>
      <c r="AD74" s="36" t="str">
        <f t="shared" si="7"/>
        <v/>
      </c>
      <c r="AE74" s="28"/>
      <c r="AF74" s="29"/>
      <c r="AG74" s="30"/>
      <c r="AH74" s="195" t="s">
        <v>319</v>
      </c>
      <c r="AI74" s="189"/>
      <c r="AJ74" s="189"/>
    </row>
    <row r="75" spans="1:36" s="4" customFormat="1" ht="15" customHeight="1" x14ac:dyDescent="0.25">
      <c r="A75" s="14" t="s">
        <v>6</v>
      </c>
      <c r="B75" s="15" t="s">
        <v>7</v>
      </c>
      <c r="C75" s="16" t="s">
        <v>47</v>
      </c>
      <c r="D75" s="17" t="s">
        <v>311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345</v>
      </c>
      <c r="K75" s="34">
        <f t="shared" si="12"/>
        <v>95</v>
      </c>
      <c r="L75" s="35">
        <f t="shared" si="10"/>
        <v>95</v>
      </c>
      <c r="M75" s="37" t="s">
        <v>109</v>
      </c>
      <c r="N75" s="38">
        <v>95</v>
      </c>
      <c r="O75" s="152" t="s">
        <v>312</v>
      </c>
      <c r="P75" s="148" t="s">
        <v>116</v>
      </c>
      <c r="Q75" s="39">
        <v>44757</v>
      </c>
      <c r="R75" s="206"/>
      <c r="S75" s="207"/>
      <c r="T75" s="208"/>
      <c r="U75" s="209"/>
      <c r="V75" s="210"/>
      <c r="W75" s="243"/>
      <c r="X75" s="244"/>
      <c r="Y75" s="245"/>
      <c r="Z75" s="246"/>
      <c r="AA75" s="247"/>
      <c r="AB75" s="26"/>
      <c r="AC75" s="27"/>
      <c r="AD75" s="36" t="str">
        <f t="shared" si="7"/>
        <v/>
      </c>
      <c r="AE75" s="28"/>
      <c r="AF75" s="29"/>
      <c r="AG75" s="30"/>
      <c r="AH75" s="195" t="s">
        <v>320</v>
      </c>
      <c r="AI75" s="189"/>
      <c r="AJ75" s="189"/>
    </row>
    <row r="76" spans="1:36" s="5" customFormat="1" ht="15" customHeight="1" x14ac:dyDescent="0.25">
      <c r="A76" s="14" t="s">
        <v>6</v>
      </c>
      <c r="B76" s="15" t="s">
        <v>7</v>
      </c>
      <c r="C76" s="16" t="s">
        <v>47</v>
      </c>
      <c r="D76" s="17" t="s">
        <v>313</v>
      </c>
      <c r="E76" s="18" t="s">
        <v>314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109</v>
      </c>
      <c r="N76" s="38">
        <v>170</v>
      </c>
      <c r="O76" s="152" t="s">
        <v>325</v>
      </c>
      <c r="P76" s="148" t="s">
        <v>116</v>
      </c>
      <c r="Q76" s="39">
        <v>44757</v>
      </c>
      <c r="R76" s="206"/>
      <c r="S76" s="207"/>
      <c r="T76" s="208"/>
      <c r="U76" s="209"/>
      <c r="V76" s="210"/>
      <c r="W76" s="243"/>
      <c r="X76" s="244"/>
      <c r="Y76" s="245"/>
      <c r="Z76" s="246"/>
      <c r="AA76" s="247"/>
      <c r="AB76" s="26"/>
      <c r="AC76" s="27"/>
      <c r="AD76" s="36" t="str">
        <f t="shared" si="7"/>
        <v/>
      </c>
      <c r="AE76" s="28"/>
      <c r="AF76" s="29"/>
      <c r="AG76" s="30"/>
      <c r="AH76" s="195" t="s">
        <v>321</v>
      </c>
      <c r="AI76" s="195"/>
      <c r="AJ76" s="195"/>
    </row>
    <row r="77" spans="1:36" s="5" customFormat="1" ht="15" customHeight="1" x14ac:dyDescent="0.25">
      <c r="A77" s="14" t="s">
        <v>8</v>
      </c>
      <c r="B77" s="15" t="s">
        <v>7</v>
      </c>
      <c r="C77" s="16" t="s">
        <v>47</v>
      </c>
      <c r="D77" s="17" t="s">
        <v>322</v>
      </c>
      <c r="E77" s="18" t="s">
        <v>417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109</v>
      </c>
      <c r="N77" s="38">
        <v>95</v>
      </c>
      <c r="O77" s="152" t="s">
        <v>418</v>
      </c>
      <c r="P77" s="148" t="s">
        <v>331</v>
      </c>
      <c r="Q77" s="39">
        <v>44789</v>
      </c>
      <c r="R77" s="206"/>
      <c r="S77" s="207"/>
      <c r="T77" s="208"/>
      <c r="U77" s="209"/>
      <c r="V77" s="210"/>
      <c r="W77" s="243"/>
      <c r="X77" s="244"/>
      <c r="Y77" s="245"/>
      <c r="Z77" s="246"/>
      <c r="AA77" s="247"/>
      <c r="AB77" s="26"/>
      <c r="AC77" s="27" t="s">
        <v>46</v>
      </c>
      <c r="AD77" s="36">
        <f t="shared" si="7"/>
        <v>79</v>
      </c>
      <c r="AE77" s="28" t="s">
        <v>323</v>
      </c>
      <c r="AF77" s="29">
        <v>44755</v>
      </c>
      <c r="AG77" s="30"/>
      <c r="AH77" s="195" t="s">
        <v>342</v>
      </c>
      <c r="AI77" s="195"/>
      <c r="AJ77" s="195"/>
    </row>
    <row r="78" spans="1:36" s="5" customFormat="1" ht="15" customHeight="1" x14ac:dyDescent="0.25">
      <c r="A78" s="14" t="s">
        <v>6</v>
      </c>
      <c r="B78" s="15" t="s">
        <v>7</v>
      </c>
      <c r="C78" s="16" t="s">
        <v>47</v>
      </c>
      <c r="D78" s="17" t="s">
        <v>68</v>
      </c>
      <c r="E78" s="18" t="s">
        <v>324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109</v>
      </c>
      <c r="N78" s="38">
        <v>190</v>
      </c>
      <c r="O78" s="152" t="s">
        <v>326</v>
      </c>
      <c r="P78" s="148" t="s">
        <v>116</v>
      </c>
      <c r="Q78" s="39">
        <v>44763</v>
      </c>
      <c r="R78" s="206"/>
      <c r="S78" s="207"/>
      <c r="T78" s="208"/>
      <c r="U78" s="209"/>
      <c r="V78" s="210"/>
      <c r="W78" s="243"/>
      <c r="X78" s="244"/>
      <c r="Y78" s="245"/>
      <c r="Z78" s="246"/>
      <c r="AA78" s="247"/>
      <c r="AB78" s="26"/>
      <c r="AC78" s="27"/>
      <c r="AD78" s="36" t="str">
        <f t="shared" si="7"/>
        <v/>
      </c>
      <c r="AE78" s="28"/>
      <c r="AF78" s="29"/>
      <c r="AG78" s="30"/>
      <c r="AH78" s="195" t="s">
        <v>327</v>
      </c>
      <c r="AI78" s="195"/>
      <c r="AJ78" s="195"/>
    </row>
    <row r="79" spans="1:36" s="5" customFormat="1" ht="15" customHeight="1" x14ac:dyDescent="0.25">
      <c r="A79" s="14" t="s">
        <v>8</v>
      </c>
      <c r="B79" s="15" t="s">
        <v>7</v>
      </c>
      <c r="C79" s="16" t="s">
        <v>47</v>
      </c>
      <c r="D79" s="17" t="s">
        <v>328</v>
      </c>
      <c r="E79" s="18" t="s">
        <v>329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155</v>
      </c>
      <c r="N79" s="38">
        <v>110</v>
      </c>
      <c r="O79" s="152" t="s">
        <v>330</v>
      </c>
      <c r="P79" s="148" t="s">
        <v>116</v>
      </c>
      <c r="Q79" s="39">
        <v>44757</v>
      </c>
      <c r="R79" s="206" t="s">
        <v>155</v>
      </c>
      <c r="S79" s="207">
        <v>110</v>
      </c>
      <c r="T79" s="208" t="s">
        <v>330</v>
      </c>
      <c r="U79" s="209" t="s">
        <v>331</v>
      </c>
      <c r="V79" s="210"/>
      <c r="W79" s="243"/>
      <c r="X79" s="244"/>
      <c r="Y79" s="245"/>
      <c r="Z79" s="246"/>
      <c r="AA79" s="247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5" t="s">
        <v>332</v>
      </c>
      <c r="AI79" s="195"/>
      <c r="AJ79" s="195"/>
    </row>
    <row r="80" spans="1:36" s="5" customFormat="1" ht="15" customHeight="1" x14ac:dyDescent="0.25">
      <c r="A80" s="14" t="s">
        <v>6</v>
      </c>
      <c r="B80" s="15" t="s">
        <v>7</v>
      </c>
      <c r="C80" s="16" t="s">
        <v>47</v>
      </c>
      <c r="D80" s="17" t="s">
        <v>333</v>
      </c>
      <c r="E80" s="18" t="s">
        <v>334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109</v>
      </c>
      <c r="N80" s="38">
        <v>190</v>
      </c>
      <c r="O80" s="152" t="s">
        <v>335</v>
      </c>
      <c r="P80" s="148" t="s">
        <v>116</v>
      </c>
      <c r="Q80" s="39">
        <v>44763</v>
      </c>
      <c r="R80" s="206"/>
      <c r="S80" s="207"/>
      <c r="T80" s="208"/>
      <c r="U80" s="209"/>
      <c r="V80" s="210"/>
      <c r="W80" s="243"/>
      <c r="X80" s="244"/>
      <c r="Y80" s="245"/>
      <c r="Z80" s="246"/>
      <c r="AA80" s="247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5" t="s">
        <v>341</v>
      </c>
      <c r="AI80" s="195"/>
      <c r="AJ80" s="195"/>
    </row>
    <row r="81" spans="1:36" s="4" customFormat="1" ht="15" customHeight="1" x14ac:dyDescent="0.25">
      <c r="A81" s="14" t="s">
        <v>8</v>
      </c>
      <c r="B81" s="15" t="s">
        <v>7</v>
      </c>
      <c r="C81" s="16" t="s">
        <v>47</v>
      </c>
      <c r="D81" s="17" t="s">
        <v>336</v>
      </c>
      <c r="E81" s="18" t="s">
        <v>337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343</v>
      </c>
      <c r="K81" s="34">
        <f t="shared" si="12"/>
        <v>220</v>
      </c>
      <c r="L81" s="35">
        <f t="shared" si="10"/>
        <v>0</v>
      </c>
      <c r="M81" s="37" t="s">
        <v>109</v>
      </c>
      <c r="N81" s="38">
        <v>220</v>
      </c>
      <c r="O81" s="152" t="s">
        <v>338</v>
      </c>
      <c r="P81" s="148" t="s">
        <v>116</v>
      </c>
      <c r="Q81" s="39">
        <v>44763</v>
      </c>
      <c r="R81" s="206"/>
      <c r="S81" s="207"/>
      <c r="T81" s="208"/>
      <c r="U81" s="209"/>
      <c r="V81" s="210"/>
      <c r="W81" s="243"/>
      <c r="X81" s="244"/>
      <c r="Y81" s="245"/>
      <c r="Z81" s="246"/>
      <c r="AA81" s="247"/>
      <c r="AB81" s="26"/>
      <c r="AC81" s="27" t="s">
        <v>46</v>
      </c>
      <c r="AD81" s="36">
        <f t="shared" si="7"/>
        <v>154</v>
      </c>
      <c r="AE81" s="28" t="s">
        <v>339</v>
      </c>
      <c r="AF81" s="29">
        <v>44758</v>
      </c>
      <c r="AG81" s="30"/>
      <c r="AH81" s="195" t="s">
        <v>340</v>
      </c>
      <c r="AI81" s="195"/>
      <c r="AJ81" s="195"/>
    </row>
    <row r="82" spans="1:36" s="4" customFormat="1" ht="15" customHeight="1" x14ac:dyDescent="0.25">
      <c r="A82" s="14" t="s">
        <v>6</v>
      </c>
      <c r="B82" s="15" t="s">
        <v>7</v>
      </c>
      <c r="C82" s="16" t="s">
        <v>47</v>
      </c>
      <c r="D82" s="17" t="s">
        <v>346</v>
      </c>
      <c r="E82" s="18" t="s">
        <v>347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188</v>
      </c>
      <c r="N82" s="38">
        <v>100</v>
      </c>
      <c r="O82" s="152"/>
      <c r="P82" s="148"/>
      <c r="Q82" s="39">
        <v>44763</v>
      </c>
      <c r="R82" s="206"/>
      <c r="S82" s="207"/>
      <c r="T82" s="208"/>
      <c r="U82" s="209"/>
      <c r="V82" s="210"/>
      <c r="W82" s="243"/>
      <c r="X82" s="244"/>
      <c r="Y82" s="245"/>
      <c r="Z82" s="246"/>
      <c r="AA82" s="247"/>
      <c r="AB82" s="26"/>
      <c r="AC82" s="27"/>
      <c r="AD82" s="36" t="str">
        <f t="shared" si="7"/>
        <v/>
      </c>
      <c r="AE82" s="28"/>
      <c r="AF82" s="29"/>
      <c r="AG82" s="30"/>
      <c r="AH82" s="195" t="s">
        <v>350</v>
      </c>
      <c r="AI82" s="195"/>
      <c r="AJ82" s="195"/>
    </row>
    <row r="83" spans="1:36" s="4" customFormat="1" ht="15" customHeight="1" x14ac:dyDescent="0.25">
      <c r="A83" s="14" t="s">
        <v>8</v>
      </c>
      <c r="B83" s="15" t="s">
        <v>7</v>
      </c>
      <c r="C83" s="16" t="s">
        <v>47</v>
      </c>
      <c r="D83" s="17" t="s">
        <v>348</v>
      </c>
      <c r="E83" s="18" t="s">
        <v>349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0</v>
      </c>
      <c r="L83" s="35">
        <f t="shared" si="10"/>
        <v>220</v>
      </c>
      <c r="M83" s="37"/>
      <c r="N83" s="38"/>
      <c r="O83" s="152"/>
      <c r="P83" s="148"/>
      <c r="Q83" s="39"/>
      <c r="R83" s="206"/>
      <c r="S83" s="207"/>
      <c r="T83" s="208"/>
      <c r="U83" s="209"/>
      <c r="V83" s="210"/>
      <c r="W83" s="243"/>
      <c r="X83" s="244"/>
      <c r="Y83" s="245"/>
      <c r="Z83" s="246"/>
      <c r="AA83" s="247"/>
      <c r="AB83" s="26"/>
      <c r="AC83" s="27" t="s">
        <v>46</v>
      </c>
      <c r="AD83" s="36">
        <f t="shared" si="7"/>
        <v>154</v>
      </c>
      <c r="AE83" s="28" t="s">
        <v>354</v>
      </c>
      <c r="AF83" s="29">
        <v>44754</v>
      </c>
      <c r="AG83" s="30"/>
      <c r="AH83" s="195" t="s">
        <v>353</v>
      </c>
      <c r="AI83" s="195"/>
      <c r="AJ83" s="195"/>
    </row>
    <row r="84" spans="1:36" customFormat="1" ht="15" customHeight="1" x14ac:dyDescent="0.25">
      <c r="A84" s="14" t="s">
        <v>8</v>
      </c>
      <c r="B84" s="15" t="s">
        <v>7</v>
      </c>
      <c r="C84" s="168" t="s">
        <v>47</v>
      </c>
      <c r="D84" s="17" t="s">
        <v>351</v>
      </c>
      <c r="E84" s="169" t="s">
        <v>352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6"/>
      <c r="S84" s="212"/>
      <c r="T84" s="213"/>
      <c r="U84" s="214"/>
      <c r="V84" s="215"/>
      <c r="W84" s="243"/>
      <c r="X84" s="248"/>
      <c r="Y84" s="249"/>
      <c r="Z84" s="250"/>
      <c r="AA84" s="251"/>
      <c r="AB84" s="26"/>
      <c r="AC84" s="27" t="s">
        <v>46</v>
      </c>
      <c r="AD84" s="178">
        <f t="shared" si="7"/>
        <v>154</v>
      </c>
      <c r="AE84" s="179" t="s">
        <v>354</v>
      </c>
      <c r="AF84" s="29">
        <v>44754</v>
      </c>
      <c r="AG84" s="30"/>
      <c r="AH84" s="195" t="s">
        <v>407</v>
      </c>
      <c r="AI84" s="195"/>
      <c r="AJ84" s="195"/>
    </row>
    <row r="85" spans="1:36" s="180" customFormat="1" ht="15" customHeight="1" x14ac:dyDescent="0.25">
      <c r="A85" s="14" t="s">
        <v>6</v>
      </c>
      <c r="B85" s="15" t="s">
        <v>7</v>
      </c>
      <c r="C85" s="168" t="s">
        <v>47</v>
      </c>
      <c r="D85" s="17" t="s">
        <v>411</v>
      </c>
      <c r="E85" s="169" t="s">
        <v>70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6"/>
      <c r="S85" s="212"/>
      <c r="T85" s="213"/>
      <c r="U85" s="214"/>
      <c r="V85" s="215"/>
      <c r="W85" s="243"/>
      <c r="X85" s="248"/>
      <c r="Y85" s="249"/>
      <c r="Z85" s="250"/>
      <c r="AA85" s="251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5" t="s">
        <v>408</v>
      </c>
      <c r="AI85" s="195"/>
      <c r="AJ85" s="195"/>
    </row>
    <row r="86" spans="1:36" s="180" customFormat="1" ht="15" customHeight="1" x14ac:dyDescent="0.25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412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0</v>
      </c>
      <c r="L86" s="173">
        <f t="shared" si="10"/>
        <v>220</v>
      </c>
      <c r="M86" s="37"/>
      <c r="N86" s="174"/>
      <c r="O86" s="175"/>
      <c r="P86" s="176"/>
      <c r="Q86" s="177"/>
      <c r="R86" s="206"/>
      <c r="S86" s="212"/>
      <c r="T86" s="213"/>
      <c r="U86" s="214"/>
      <c r="V86" s="215"/>
      <c r="W86" s="243"/>
      <c r="X86" s="248"/>
      <c r="Y86" s="249"/>
      <c r="Z86" s="250"/>
      <c r="AA86" s="251"/>
      <c r="AB86" s="26"/>
      <c r="AC86" s="27"/>
      <c r="AD86" s="178" t="str">
        <f t="shared" si="13"/>
        <v/>
      </c>
      <c r="AE86" s="179"/>
      <c r="AF86" s="29"/>
      <c r="AG86" s="30"/>
      <c r="AH86" s="195" t="s">
        <v>409</v>
      </c>
      <c r="AI86" s="195"/>
      <c r="AJ86" s="195"/>
    </row>
    <row r="87" spans="1:36" s="180" customFormat="1" ht="15" customHeight="1" x14ac:dyDescent="0.25">
      <c r="A87" s="14" t="s">
        <v>6</v>
      </c>
      <c r="B87" s="15" t="s">
        <v>7</v>
      </c>
      <c r="C87" s="168" t="s">
        <v>47</v>
      </c>
      <c r="D87" s="188" t="s">
        <v>413</v>
      </c>
      <c r="E87" s="169" t="s">
        <v>414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109</v>
      </c>
      <c r="N87" s="174">
        <v>70</v>
      </c>
      <c r="O87" s="175" t="s">
        <v>360</v>
      </c>
      <c r="P87" s="176" t="s">
        <v>116</v>
      </c>
      <c r="Q87" s="177">
        <v>44763</v>
      </c>
      <c r="R87" s="206"/>
      <c r="S87" s="212"/>
      <c r="T87" s="213"/>
      <c r="U87" s="214"/>
      <c r="V87" s="215"/>
      <c r="W87" s="243"/>
      <c r="X87" s="248"/>
      <c r="Y87" s="249"/>
      <c r="Z87" s="250"/>
      <c r="AA87" s="251"/>
      <c r="AB87" s="26"/>
      <c r="AC87" s="27"/>
      <c r="AD87" s="178" t="str">
        <f t="shared" si="13"/>
        <v/>
      </c>
      <c r="AE87" s="179"/>
      <c r="AF87" s="29"/>
      <c r="AG87" s="30"/>
      <c r="AH87" s="195" t="s">
        <v>410</v>
      </c>
      <c r="AI87" s="195"/>
      <c r="AJ87" s="195"/>
    </row>
    <row r="88" spans="1:36" s="180" customFormat="1" ht="15" customHeight="1" x14ac:dyDescent="0.25">
      <c r="A88" s="14" t="s">
        <v>6</v>
      </c>
      <c r="B88" s="15" t="s">
        <v>7</v>
      </c>
      <c r="C88" s="168" t="s">
        <v>47</v>
      </c>
      <c r="D88" s="188" t="s">
        <v>358</v>
      </c>
      <c r="E88" s="169" t="s">
        <v>204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109</v>
      </c>
      <c r="N88" s="174">
        <v>190</v>
      </c>
      <c r="O88" s="175" t="s">
        <v>359</v>
      </c>
      <c r="P88" s="176" t="s">
        <v>116</v>
      </c>
      <c r="Q88" s="177">
        <v>44763</v>
      </c>
      <c r="R88" s="206"/>
      <c r="S88" s="212"/>
      <c r="T88" s="213"/>
      <c r="U88" s="214"/>
      <c r="V88" s="215"/>
      <c r="W88" s="243"/>
      <c r="X88" s="248"/>
      <c r="Y88" s="249"/>
      <c r="Z88" s="250"/>
      <c r="AA88" s="251"/>
      <c r="AB88" s="26"/>
      <c r="AC88" s="27"/>
      <c r="AD88" s="178" t="str">
        <f t="shared" si="13"/>
        <v/>
      </c>
      <c r="AE88" s="179"/>
      <c r="AF88" s="29"/>
      <c r="AG88" s="30"/>
      <c r="AH88" s="195" t="s">
        <v>361</v>
      </c>
      <c r="AI88" s="195"/>
      <c r="AJ88" s="195"/>
    </row>
    <row r="89" spans="1:36" s="180" customFormat="1" ht="15" customHeight="1" x14ac:dyDescent="0.25">
      <c r="A89" s="14" t="s">
        <v>8</v>
      </c>
      <c r="B89" s="15" t="s">
        <v>7</v>
      </c>
      <c r="C89" s="168" t="s">
        <v>47</v>
      </c>
      <c r="D89" s="17" t="s">
        <v>362</v>
      </c>
      <c r="E89" s="169" t="s">
        <v>363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109</v>
      </c>
      <c r="N89" s="174">
        <v>60</v>
      </c>
      <c r="O89" s="175" t="s">
        <v>356</v>
      </c>
      <c r="P89" s="176" t="s">
        <v>331</v>
      </c>
      <c r="Q89" s="177">
        <v>44789</v>
      </c>
      <c r="R89" s="206" t="s">
        <v>109</v>
      </c>
      <c r="S89" s="212">
        <v>60</v>
      </c>
      <c r="T89" s="213" t="s">
        <v>357</v>
      </c>
      <c r="U89" s="214" t="s">
        <v>127</v>
      </c>
      <c r="V89" s="215"/>
      <c r="W89" s="243"/>
      <c r="X89" s="248"/>
      <c r="Y89" s="249"/>
      <c r="Z89" s="250"/>
      <c r="AA89" s="251"/>
      <c r="AB89" s="26"/>
      <c r="AC89" s="27"/>
      <c r="AD89" s="178" t="str">
        <f t="shared" si="13"/>
        <v/>
      </c>
      <c r="AE89" s="179"/>
      <c r="AF89" s="29"/>
      <c r="AG89" s="30"/>
      <c r="AH89" s="195" t="s">
        <v>364</v>
      </c>
      <c r="AI89" s="195"/>
      <c r="AJ89" s="195"/>
    </row>
    <row r="90" spans="1:36" s="180" customFormat="1" ht="15" customHeight="1" x14ac:dyDescent="0.25">
      <c r="A90" s="14" t="s">
        <v>6</v>
      </c>
      <c r="B90" s="15" t="s">
        <v>7</v>
      </c>
      <c r="C90" s="168" t="s">
        <v>47</v>
      </c>
      <c r="D90" s="17" t="s">
        <v>365</v>
      </c>
      <c r="E90" s="169" t="s">
        <v>366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0</v>
      </c>
      <c r="L90" s="173">
        <f t="shared" si="10"/>
        <v>190</v>
      </c>
      <c r="M90" s="37"/>
      <c r="N90" s="174"/>
      <c r="O90" s="175"/>
      <c r="P90" s="176"/>
      <c r="Q90" s="177"/>
      <c r="R90" s="206"/>
      <c r="S90" s="212"/>
      <c r="T90" s="213"/>
      <c r="U90" s="214"/>
      <c r="V90" s="215"/>
      <c r="W90" s="243"/>
      <c r="X90" s="248"/>
      <c r="Y90" s="249"/>
      <c r="Z90" s="250"/>
      <c r="AA90" s="251"/>
      <c r="AB90" s="26"/>
      <c r="AC90" s="27"/>
      <c r="AD90" s="178" t="str">
        <f t="shared" si="13"/>
        <v/>
      </c>
      <c r="AE90" s="179"/>
      <c r="AF90" s="29"/>
      <c r="AG90" s="30"/>
      <c r="AH90" s="195" t="s">
        <v>367</v>
      </c>
      <c r="AI90" s="195"/>
      <c r="AJ90" s="195"/>
    </row>
    <row r="91" spans="1:36" s="180" customFormat="1" ht="15" customHeight="1" x14ac:dyDescent="0.25">
      <c r="A91" s="14" t="s">
        <v>6</v>
      </c>
      <c r="B91" s="15" t="s">
        <v>7</v>
      </c>
      <c r="C91" s="168" t="s">
        <v>47</v>
      </c>
      <c r="D91" s="17" t="s">
        <v>368</v>
      </c>
      <c r="E91" s="169" t="s">
        <v>369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109</v>
      </c>
      <c r="N91" s="174">
        <v>100</v>
      </c>
      <c r="O91" s="175" t="s">
        <v>370</v>
      </c>
      <c r="P91" s="176" t="s">
        <v>127</v>
      </c>
      <c r="Q91" s="177"/>
      <c r="R91" s="206" t="s">
        <v>109</v>
      </c>
      <c r="S91" s="212">
        <v>120</v>
      </c>
      <c r="T91" s="213" t="s">
        <v>371</v>
      </c>
      <c r="U91" s="214" t="s">
        <v>135</v>
      </c>
      <c r="V91" s="215"/>
      <c r="W91" s="243"/>
      <c r="X91" s="248"/>
      <c r="Y91" s="249"/>
      <c r="Z91" s="250"/>
      <c r="AA91" s="251"/>
      <c r="AB91" s="26"/>
      <c r="AC91" s="27" t="s">
        <v>46</v>
      </c>
      <c r="AD91" s="178">
        <f t="shared" si="13"/>
        <v>154</v>
      </c>
      <c r="AE91" s="179" t="s">
        <v>372</v>
      </c>
      <c r="AF91" s="29">
        <v>44767</v>
      </c>
      <c r="AG91" s="30"/>
      <c r="AH91" s="195" t="s">
        <v>373</v>
      </c>
      <c r="AI91" s="195"/>
      <c r="AJ91" s="195"/>
    </row>
    <row r="92" spans="1:36" s="180" customFormat="1" ht="15" customHeight="1" x14ac:dyDescent="0.25">
      <c r="A92" s="14" t="s">
        <v>6</v>
      </c>
      <c r="B92" s="15" t="s">
        <v>7</v>
      </c>
      <c r="C92" s="168" t="s">
        <v>47</v>
      </c>
      <c r="D92" s="17" t="s">
        <v>374</v>
      </c>
      <c r="E92" s="169" t="s">
        <v>236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109</v>
      </c>
      <c r="N92" s="174">
        <v>95</v>
      </c>
      <c r="O92" s="175" t="s">
        <v>453</v>
      </c>
      <c r="P92" s="176" t="s">
        <v>331</v>
      </c>
      <c r="Q92" s="177">
        <v>44793</v>
      </c>
      <c r="R92" s="206" t="s">
        <v>109</v>
      </c>
      <c r="S92" s="212">
        <v>95</v>
      </c>
      <c r="T92" s="213" t="s">
        <v>454</v>
      </c>
      <c r="U92" s="214"/>
      <c r="V92" s="215"/>
      <c r="W92" s="243"/>
      <c r="X92" s="248"/>
      <c r="Y92" s="249"/>
      <c r="Z92" s="250"/>
      <c r="AA92" s="251"/>
      <c r="AB92" s="26"/>
      <c r="AC92" s="27"/>
      <c r="AD92" s="178" t="str">
        <f t="shared" si="13"/>
        <v/>
      </c>
      <c r="AE92" s="179"/>
      <c r="AF92" s="29"/>
      <c r="AG92" s="30"/>
      <c r="AH92" s="195" t="s">
        <v>375</v>
      </c>
      <c r="AI92" s="195"/>
      <c r="AJ92" s="195"/>
    </row>
    <row r="93" spans="1:36" s="180" customFormat="1" ht="15" customHeight="1" x14ac:dyDescent="0.25">
      <c r="A93" s="14" t="s">
        <v>8</v>
      </c>
      <c r="B93" s="15" t="s">
        <v>7</v>
      </c>
      <c r="C93" s="168" t="s">
        <v>47</v>
      </c>
      <c r="D93" s="17" t="s">
        <v>376</v>
      </c>
      <c r="E93" s="169" t="s">
        <v>377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109</v>
      </c>
      <c r="N93" s="174">
        <v>170</v>
      </c>
      <c r="O93" s="175" t="s">
        <v>378</v>
      </c>
      <c r="P93" s="176" t="s">
        <v>331</v>
      </c>
      <c r="Q93" s="177">
        <v>44789</v>
      </c>
      <c r="R93" s="206"/>
      <c r="S93" s="212"/>
      <c r="T93" s="213"/>
      <c r="U93" s="214"/>
      <c r="V93" s="215"/>
      <c r="W93" s="243"/>
      <c r="X93" s="248"/>
      <c r="Y93" s="249"/>
      <c r="Z93" s="250"/>
      <c r="AA93" s="251"/>
      <c r="AB93" s="26"/>
      <c r="AC93" s="27" t="s">
        <v>46</v>
      </c>
      <c r="AD93" s="178">
        <f t="shared" si="13"/>
        <v>79</v>
      </c>
      <c r="AE93" s="179" t="s">
        <v>379</v>
      </c>
      <c r="AF93" s="29">
        <v>44774</v>
      </c>
      <c r="AG93" s="30"/>
      <c r="AH93" s="195" t="s">
        <v>380</v>
      </c>
      <c r="AI93" s="195"/>
      <c r="AJ93" s="195"/>
    </row>
    <row r="94" spans="1:36" s="180" customFormat="1" ht="15" customHeight="1" x14ac:dyDescent="0.25">
      <c r="A94" s="14" t="s">
        <v>6</v>
      </c>
      <c r="B94" s="15" t="s">
        <v>7</v>
      </c>
      <c r="C94" s="168" t="s">
        <v>47</v>
      </c>
      <c r="D94" s="17" t="s">
        <v>368</v>
      </c>
      <c r="E94" s="169" t="s">
        <v>381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109</v>
      </c>
      <c r="N94" s="174">
        <v>110</v>
      </c>
      <c r="O94" s="175" t="s">
        <v>382</v>
      </c>
      <c r="P94" s="176" t="s">
        <v>331</v>
      </c>
      <c r="Q94" s="177">
        <v>44789</v>
      </c>
      <c r="R94" s="206" t="s">
        <v>109</v>
      </c>
      <c r="S94" s="212">
        <v>110</v>
      </c>
      <c r="T94" s="213" t="s">
        <v>383</v>
      </c>
      <c r="U94" s="214" t="s">
        <v>135</v>
      </c>
      <c r="V94" s="215"/>
      <c r="W94" s="243"/>
      <c r="X94" s="248"/>
      <c r="Y94" s="249"/>
      <c r="Z94" s="250"/>
      <c r="AA94" s="251"/>
      <c r="AB94" s="26"/>
      <c r="AC94" s="27" t="s">
        <v>46</v>
      </c>
      <c r="AD94" s="178">
        <f t="shared" si="13"/>
        <v>154</v>
      </c>
      <c r="AE94" s="179" t="s">
        <v>384</v>
      </c>
      <c r="AF94" s="29">
        <v>44830</v>
      </c>
      <c r="AG94" s="30"/>
      <c r="AH94" s="190" t="s">
        <v>385</v>
      </c>
      <c r="AI94" s="190"/>
      <c r="AJ94" s="190"/>
    </row>
    <row r="95" spans="1:36" s="180" customFormat="1" ht="15" customHeight="1" x14ac:dyDescent="0.25">
      <c r="A95" s="14" t="s">
        <v>8</v>
      </c>
      <c r="B95" s="15" t="s">
        <v>7</v>
      </c>
      <c r="C95" s="168" t="s">
        <v>47</v>
      </c>
      <c r="D95" s="17" t="s">
        <v>386</v>
      </c>
      <c r="E95" s="169" t="s">
        <v>387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6"/>
      <c r="S95" s="212"/>
      <c r="T95" s="213"/>
      <c r="U95" s="214"/>
      <c r="V95" s="215"/>
      <c r="W95" s="243"/>
      <c r="X95" s="248"/>
      <c r="Y95" s="249"/>
      <c r="Z95" s="250"/>
      <c r="AA95" s="251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5" t="s">
        <v>388</v>
      </c>
      <c r="AI95" s="195"/>
      <c r="AJ95" s="195"/>
    </row>
    <row r="96" spans="1:36" s="180" customFormat="1" ht="15" customHeight="1" x14ac:dyDescent="0.25">
      <c r="A96" s="14" t="s">
        <v>8</v>
      </c>
      <c r="B96" s="15" t="s">
        <v>7</v>
      </c>
      <c r="C96" s="168" t="s">
        <v>47</v>
      </c>
      <c r="D96" s="17" t="s">
        <v>389</v>
      </c>
      <c r="E96" s="169" t="s">
        <v>390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188</v>
      </c>
      <c r="N96" s="174">
        <v>85</v>
      </c>
      <c r="O96" s="175"/>
      <c r="P96" s="176" t="s">
        <v>331</v>
      </c>
      <c r="Q96" s="177">
        <v>44775</v>
      </c>
      <c r="R96" s="206"/>
      <c r="S96" s="212"/>
      <c r="T96" s="213"/>
      <c r="U96" s="214"/>
      <c r="V96" s="215"/>
      <c r="W96" s="243"/>
      <c r="X96" s="248"/>
      <c r="Y96" s="249"/>
      <c r="Z96" s="250"/>
      <c r="AA96" s="251"/>
      <c r="AB96" s="26"/>
      <c r="AC96" s="27"/>
      <c r="AD96" s="178" t="str">
        <f t="shared" si="13"/>
        <v/>
      </c>
      <c r="AE96" s="179"/>
      <c r="AF96" s="29"/>
      <c r="AG96" s="30"/>
      <c r="AH96" s="195" t="s">
        <v>391</v>
      </c>
      <c r="AI96" s="195"/>
      <c r="AJ96" s="195"/>
    </row>
    <row r="97" spans="1:36" customFormat="1" ht="15" customHeight="1" x14ac:dyDescent="0.25">
      <c r="A97" s="14" t="s">
        <v>6</v>
      </c>
      <c r="B97" s="15" t="s">
        <v>7</v>
      </c>
      <c r="C97" s="168" t="s">
        <v>47</v>
      </c>
      <c r="D97" s="17" t="s">
        <v>79</v>
      </c>
      <c r="E97" s="169" t="s">
        <v>392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109</v>
      </c>
      <c r="N97" s="174">
        <v>85</v>
      </c>
      <c r="O97" s="175" t="s">
        <v>393</v>
      </c>
      <c r="P97" s="176" t="s">
        <v>331</v>
      </c>
      <c r="Q97" s="177">
        <v>44789</v>
      </c>
      <c r="R97" s="206" t="s">
        <v>109</v>
      </c>
      <c r="S97" s="212">
        <v>45</v>
      </c>
      <c r="T97" s="213" t="s">
        <v>394</v>
      </c>
      <c r="U97" s="214" t="s">
        <v>127</v>
      </c>
      <c r="V97" s="215"/>
      <c r="W97" s="243" t="s">
        <v>109</v>
      </c>
      <c r="X97" s="248">
        <v>40</v>
      </c>
      <c r="Y97" s="252" t="s">
        <v>395</v>
      </c>
      <c r="Z97" s="250" t="s">
        <v>135</v>
      </c>
      <c r="AA97" s="251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5" t="s">
        <v>396</v>
      </c>
      <c r="AI97" s="195"/>
      <c r="AJ97" s="195"/>
    </row>
    <row r="98" spans="1:36" customFormat="1" ht="15" customHeight="1" x14ac:dyDescent="0.25">
      <c r="A98" s="14" t="s">
        <v>6</v>
      </c>
      <c r="B98" s="15" t="s">
        <v>7</v>
      </c>
      <c r="C98" s="168" t="s">
        <v>47</v>
      </c>
      <c r="D98" s="17" t="s">
        <v>397</v>
      </c>
      <c r="E98" s="169" t="s">
        <v>398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109</v>
      </c>
      <c r="N98" s="174">
        <v>120</v>
      </c>
      <c r="O98" s="175" t="s">
        <v>399</v>
      </c>
      <c r="P98" s="176" t="s">
        <v>331</v>
      </c>
      <c r="Q98" s="177">
        <v>44789</v>
      </c>
      <c r="R98" s="206"/>
      <c r="S98" s="212"/>
      <c r="T98" s="213"/>
      <c r="U98" s="214"/>
      <c r="V98" s="215"/>
      <c r="W98" s="243"/>
      <c r="X98" s="248"/>
      <c r="Y98" s="249"/>
      <c r="Z98" s="250"/>
      <c r="AA98" s="251"/>
      <c r="AB98" s="26"/>
      <c r="AC98" s="27"/>
      <c r="AD98" s="178" t="str">
        <f t="shared" si="13"/>
        <v/>
      </c>
      <c r="AE98" s="179"/>
      <c r="AF98" s="29"/>
      <c r="AG98" s="30"/>
      <c r="AH98" s="195" t="s">
        <v>400</v>
      </c>
      <c r="AI98" s="195"/>
      <c r="AJ98" s="195"/>
    </row>
    <row r="99" spans="1:36" customFormat="1" ht="15" customHeight="1" x14ac:dyDescent="0.25">
      <c r="A99" s="14" t="s">
        <v>6</v>
      </c>
      <c r="B99" s="15" t="s">
        <v>7</v>
      </c>
      <c r="C99" s="168" t="s">
        <v>147</v>
      </c>
      <c r="D99" s="17" t="s">
        <v>401</v>
      </c>
      <c r="E99" s="169" t="s">
        <v>402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6"/>
      <c r="S99" s="212"/>
      <c r="T99" s="213"/>
      <c r="U99" s="214"/>
      <c r="V99" s="215"/>
      <c r="W99" s="243"/>
      <c r="X99" s="248"/>
      <c r="Y99" s="249"/>
      <c r="Z99" s="250"/>
      <c r="AA99" s="251"/>
      <c r="AB99" s="26"/>
      <c r="AC99" s="27"/>
      <c r="AD99" s="178" t="str">
        <f t="shared" si="13"/>
        <v/>
      </c>
      <c r="AE99" s="179"/>
      <c r="AF99" s="29"/>
      <c r="AG99" s="30"/>
      <c r="AH99" s="195" t="s">
        <v>403</v>
      </c>
      <c r="AI99" s="195"/>
      <c r="AJ99" s="195"/>
    </row>
    <row r="100" spans="1:36" customFormat="1" ht="15" customHeight="1" x14ac:dyDescent="0.25">
      <c r="A100" s="14" t="s">
        <v>6</v>
      </c>
      <c r="B100" s="15" t="s">
        <v>7</v>
      </c>
      <c r="C100" s="168" t="s">
        <v>47</v>
      </c>
      <c r="D100" s="17" t="s">
        <v>404</v>
      </c>
      <c r="E100" s="169" t="s">
        <v>405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188</v>
      </c>
      <c r="N100" s="174">
        <v>50</v>
      </c>
      <c r="O100" s="175"/>
      <c r="P100" s="176" t="s">
        <v>331</v>
      </c>
      <c r="Q100" s="177">
        <v>44775</v>
      </c>
      <c r="R100" s="206"/>
      <c r="S100" s="212"/>
      <c r="T100" s="213"/>
      <c r="U100" s="214"/>
      <c r="V100" s="215"/>
      <c r="W100" s="243"/>
      <c r="X100" s="248"/>
      <c r="Y100" s="249"/>
      <c r="Z100" s="250"/>
      <c r="AA100" s="251"/>
      <c r="AB100" s="26"/>
      <c r="AC100" s="27"/>
      <c r="AD100" s="178" t="str">
        <f t="shared" si="13"/>
        <v/>
      </c>
      <c r="AE100" s="179"/>
      <c r="AF100" s="29"/>
      <c r="AG100" s="30"/>
      <c r="AH100" s="197" t="s">
        <v>406</v>
      </c>
      <c r="AI100" s="197"/>
      <c r="AJ100" s="197"/>
    </row>
    <row r="101" spans="1:36" s="5" customFormat="1" ht="15" customHeight="1" x14ac:dyDescent="0.25">
      <c r="A101" s="14" t="s">
        <v>8</v>
      </c>
      <c r="B101" s="15" t="s">
        <v>64</v>
      </c>
      <c r="C101" s="16" t="s">
        <v>47</v>
      </c>
      <c r="D101" s="17" t="s">
        <v>415</v>
      </c>
      <c r="E101" s="18" t="s">
        <v>416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188</v>
      </c>
      <c r="N101" s="38">
        <v>100</v>
      </c>
      <c r="O101" s="152"/>
      <c r="P101" s="148" t="s">
        <v>331</v>
      </c>
      <c r="Q101" s="39">
        <v>44775</v>
      </c>
      <c r="R101" s="206"/>
      <c r="S101" s="207"/>
      <c r="T101" s="208"/>
      <c r="U101" s="209"/>
      <c r="V101" s="210"/>
      <c r="W101" s="243"/>
      <c r="X101" s="244"/>
      <c r="Y101" s="245"/>
      <c r="Z101" s="246"/>
      <c r="AA101" s="247"/>
      <c r="AB101" s="26"/>
      <c r="AC101" s="27"/>
      <c r="AD101" s="36" t="str">
        <f t="shared" si="13"/>
        <v/>
      </c>
      <c r="AE101" s="28"/>
      <c r="AF101" s="29"/>
      <c r="AG101" s="30"/>
      <c r="AH101" s="189" t="s">
        <v>425</v>
      </c>
      <c r="AI101" s="189"/>
      <c r="AJ101" s="189"/>
    </row>
    <row r="102" spans="1:36" s="4" customFormat="1" ht="15" customHeight="1" x14ac:dyDescent="0.25">
      <c r="A102" s="14" t="s">
        <v>8</v>
      </c>
      <c r="B102" s="15" t="s">
        <v>64</v>
      </c>
      <c r="C102" s="16" t="s">
        <v>47</v>
      </c>
      <c r="D102" s="17" t="s">
        <v>419</v>
      </c>
      <c r="E102" s="18" t="s">
        <v>420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109</v>
      </c>
      <c r="N102" s="38">
        <v>220</v>
      </c>
      <c r="O102" s="152"/>
      <c r="P102" s="148" t="s">
        <v>331</v>
      </c>
      <c r="Q102" s="39">
        <v>44789</v>
      </c>
      <c r="R102" s="206"/>
      <c r="S102" s="207"/>
      <c r="T102" s="208"/>
      <c r="U102" s="209"/>
      <c r="V102" s="210"/>
      <c r="W102" s="243"/>
      <c r="X102" s="244"/>
      <c r="Y102" s="245"/>
      <c r="Z102" s="246"/>
      <c r="AA102" s="247"/>
      <c r="AB102" s="26"/>
      <c r="AC102" s="27"/>
      <c r="AD102" s="36" t="str">
        <f t="shared" si="13"/>
        <v/>
      </c>
      <c r="AE102" s="28"/>
      <c r="AF102" s="29"/>
      <c r="AG102" s="30"/>
      <c r="AH102" s="195" t="s">
        <v>421</v>
      </c>
      <c r="AI102" s="189"/>
      <c r="AJ102" s="189"/>
    </row>
    <row r="103" spans="1:36" s="4" customFormat="1" ht="15" customHeight="1" x14ac:dyDescent="0.25">
      <c r="A103" s="14" t="s">
        <v>6</v>
      </c>
      <c r="B103" s="15" t="s">
        <v>64</v>
      </c>
      <c r="C103" s="16" t="s">
        <v>47</v>
      </c>
      <c r="D103" s="17" t="s">
        <v>423</v>
      </c>
      <c r="E103" s="18" t="s">
        <v>422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109</v>
      </c>
      <c r="N103" s="38">
        <v>145</v>
      </c>
      <c r="O103" s="152"/>
      <c r="P103" s="148" t="s">
        <v>331</v>
      </c>
      <c r="Q103" s="39">
        <v>44789</v>
      </c>
      <c r="R103" s="206"/>
      <c r="S103" s="207"/>
      <c r="T103" s="208"/>
      <c r="U103" s="209"/>
      <c r="V103" s="210"/>
      <c r="W103" s="243"/>
      <c r="X103" s="244"/>
      <c r="Y103" s="245"/>
      <c r="Z103" s="246"/>
      <c r="AA103" s="247"/>
      <c r="AB103" s="26"/>
      <c r="AC103" s="27"/>
      <c r="AD103" s="36" t="str">
        <f t="shared" si="13"/>
        <v/>
      </c>
      <c r="AE103" s="28"/>
      <c r="AF103" s="29"/>
      <c r="AG103" s="30"/>
      <c r="AH103" s="195" t="s">
        <v>424</v>
      </c>
      <c r="AI103" s="195"/>
      <c r="AJ103" s="195"/>
    </row>
    <row r="104" spans="1:36" s="5" customFormat="1" ht="15" customHeight="1" x14ac:dyDescent="0.25">
      <c r="A104" s="14" t="s">
        <v>6</v>
      </c>
      <c r="B104" s="15" t="s">
        <v>63</v>
      </c>
      <c r="C104" s="16" t="s">
        <v>47</v>
      </c>
      <c r="D104" s="17" t="s">
        <v>438</v>
      </c>
      <c r="E104" s="18" t="s">
        <v>426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109</v>
      </c>
      <c r="N104" s="38">
        <v>145</v>
      </c>
      <c r="O104" s="152"/>
      <c r="P104" s="148" t="s">
        <v>331</v>
      </c>
      <c r="Q104" s="39">
        <v>44789</v>
      </c>
      <c r="R104" s="206"/>
      <c r="S104" s="207"/>
      <c r="T104" s="208"/>
      <c r="U104" s="209"/>
      <c r="V104" s="210"/>
      <c r="W104" s="243"/>
      <c r="X104" s="244"/>
      <c r="Y104" s="245"/>
      <c r="Z104" s="246"/>
      <c r="AA104" s="247"/>
      <c r="AB104" s="26"/>
      <c r="AC104" s="27"/>
      <c r="AD104" s="36" t="str">
        <f t="shared" si="13"/>
        <v/>
      </c>
      <c r="AE104" s="28"/>
      <c r="AF104" s="29"/>
      <c r="AG104" s="30"/>
      <c r="AH104" s="195" t="s">
        <v>427</v>
      </c>
      <c r="AI104" s="195"/>
      <c r="AJ104" s="195"/>
    </row>
    <row r="105" spans="1:36" s="5" customFormat="1" ht="15" customHeight="1" x14ac:dyDescent="0.25">
      <c r="A105" s="14" t="s">
        <v>6</v>
      </c>
      <c r="B105" s="15" t="s">
        <v>65</v>
      </c>
      <c r="C105" s="16" t="s">
        <v>47</v>
      </c>
      <c r="D105" s="17" t="s">
        <v>428</v>
      </c>
      <c r="E105" s="18" t="s">
        <v>429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188</v>
      </c>
      <c r="N105" s="38">
        <v>140</v>
      </c>
      <c r="O105" s="152"/>
      <c r="P105" s="148" t="s">
        <v>331</v>
      </c>
      <c r="Q105" s="39">
        <v>44791</v>
      </c>
      <c r="R105" s="206"/>
      <c r="S105" s="207"/>
      <c r="T105" s="208"/>
      <c r="U105" s="209"/>
      <c r="V105" s="210"/>
      <c r="W105" s="243"/>
      <c r="X105" s="244"/>
      <c r="Y105" s="245"/>
      <c r="Z105" s="246"/>
      <c r="AA105" s="247"/>
      <c r="AB105" s="26"/>
      <c r="AC105" s="27"/>
      <c r="AD105" s="36" t="str">
        <f t="shared" si="13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25">
      <c r="A106" s="14" t="s">
        <v>6</v>
      </c>
      <c r="B106" s="15" t="s">
        <v>65</v>
      </c>
      <c r="C106" s="16" t="s">
        <v>47</v>
      </c>
      <c r="D106" s="17" t="s">
        <v>428</v>
      </c>
      <c r="E106" s="18" t="s">
        <v>430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188</v>
      </c>
      <c r="N106" s="38">
        <v>95</v>
      </c>
      <c r="O106" s="152"/>
      <c r="P106" s="148" t="s">
        <v>331</v>
      </c>
      <c r="Q106" s="39">
        <v>44791</v>
      </c>
      <c r="R106" s="206"/>
      <c r="S106" s="207"/>
      <c r="T106" s="208"/>
      <c r="U106" s="209"/>
      <c r="V106" s="210"/>
      <c r="W106" s="243"/>
      <c r="X106" s="244"/>
      <c r="Y106" s="245"/>
      <c r="Z106" s="246"/>
      <c r="AA106" s="247"/>
      <c r="AB106" s="26"/>
      <c r="AC106" s="27"/>
      <c r="AD106" s="36" t="str">
        <f t="shared" si="13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25">
      <c r="A107" s="14" t="s">
        <v>6</v>
      </c>
      <c r="B107" s="15" t="s">
        <v>65</v>
      </c>
      <c r="C107" s="16" t="s">
        <v>47</v>
      </c>
      <c r="D107" s="17" t="s">
        <v>428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188</v>
      </c>
      <c r="N107" s="38">
        <v>95</v>
      </c>
      <c r="O107" s="152"/>
      <c r="P107" s="148" t="s">
        <v>331</v>
      </c>
      <c r="Q107" s="39">
        <v>44791</v>
      </c>
      <c r="R107" s="206"/>
      <c r="S107" s="207"/>
      <c r="T107" s="208"/>
      <c r="U107" s="209"/>
      <c r="V107" s="210"/>
      <c r="W107" s="243"/>
      <c r="X107" s="244"/>
      <c r="Y107" s="245"/>
      <c r="Z107" s="246"/>
      <c r="AA107" s="247"/>
      <c r="AB107" s="26"/>
      <c r="AC107" s="27"/>
      <c r="AD107" s="36" t="str">
        <f t="shared" si="13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25">
      <c r="A108" s="14" t="s">
        <v>8</v>
      </c>
      <c r="B108" s="15" t="s">
        <v>65</v>
      </c>
      <c r="C108" s="16" t="s">
        <v>47</v>
      </c>
      <c r="D108" s="17" t="s">
        <v>428</v>
      </c>
      <c r="E108" s="18" t="s">
        <v>431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188</v>
      </c>
      <c r="N108" s="38">
        <v>95</v>
      </c>
      <c r="O108" s="152"/>
      <c r="P108" s="148" t="s">
        <v>331</v>
      </c>
      <c r="Q108" s="39">
        <v>44791</v>
      </c>
      <c r="R108" s="206"/>
      <c r="S108" s="207"/>
      <c r="T108" s="208"/>
      <c r="U108" s="209"/>
      <c r="V108" s="210"/>
      <c r="W108" s="243"/>
      <c r="X108" s="244"/>
      <c r="Y108" s="245"/>
      <c r="Z108" s="246"/>
      <c r="AA108" s="247"/>
      <c r="AB108" s="26"/>
      <c r="AC108" s="27"/>
      <c r="AD108" s="36" t="str">
        <f t="shared" si="13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25">
      <c r="A109" s="14" t="s">
        <v>6</v>
      </c>
      <c r="B109" s="15" t="s">
        <v>64</v>
      </c>
      <c r="C109" s="16" t="s">
        <v>9</v>
      </c>
      <c r="D109" s="17" t="s">
        <v>432</v>
      </c>
      <c r="E109" s="18" t="s">
        <v>433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6"/>
      <c r="S109" s="207"/>
      <c r="T109" s="208"/>
      <c r="U109" s="209"/>
      <c r="V109" s="210"/>
      <c r="W109" s="243"/>
      <c r="X109" s="244"/>
      <c r="Y109" s="245"/>
      <c r="Z109" s="246"/>
      <c r="AA109" s="247"/>
      <c r="AB109" s="26"/>
      <c r="AC109" s="27"/>
      <c r="AD109" s="36" t="str">
        <f t="shared" si="13"/>
        <v/>
      </c>
      <c r="AE109" s="28"/>
      <c r="AF109" s="29"/>
      <c r="AG109" s="30"/>
      <c r="AH109" s="195" t="s">
        <v>434</v>
      </c>
      <c r="AI109" s="189"/>
      <c r="AJ109" s="189"/>
    </row>
    <row r="110" spans="1:36" s="4" customFormat="1" ht="15" customHeight="1" x14ac:dyDescent="0.25">
      <c r="A110" s="14" t="s">
        <v>6</v>
      </c>
      <c r="B110" s="15" t="s">
        <v>64</v>
      </c>
      <c r="C110" s="16" t="s">
        <v>9</v>
      </c>
      <c r="D110" s="17" t="s">
        <v>435</v>
      </c>
      <c r="E110" s="18" t="s">
        <v>436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6"/>
      <c r="S110" s="207"/>
      <c r="T110" s="208"/>
      <c r="U110" s="209"/>
      <c r="V110" s="210"/>
      <c r="W110" s="243"/>
      <c r="X110" s="244"/>
      <c r="Y110" s="245"/>
      <c r="Z110" s="246"/>
      <c r="AA110" s="247"/>
      <c r="AB110" s="26"/>
      <c r="AC110" s="27"/>
      <c r="AD110" s="36" t="str">
        <f t="shared" si="13"/>
        <v/>
      </c>
      <c r="AE110" s="28"/>
      <c r="AF110" s="29"/>
      <c r="AG110" s="30"/>
      <c r="AH110" s="195" t="s">
        <v>437</v>
      </c>
      <c r="AI110" s="189"/>
      <c r="AJ110" s="189"/>
    </row>
    <row r="111" spans="1:36" s="4" customFormat="1" ht="15" customHeight="1" x14ac:dyDescent="0.25">
      <c r="A111" s="14" t="s">
        <v>6</v>
      </c>
      <c r="B111" s="15" t="s">
        <v>65</v>
      </c>
      <c r="C111" s="16" t="s">
        <v>47</v>
      </c>
      <c r="D111" s="17" t="s">
        <v>439</v>
      </c>
      <c r="E111" s="18" t="s">
        <v>444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109</v>
      </c>
      <c r="N111" s="38">
        <v>180</v>
      </c>
      <c r="O111" s="152" t="s">
        <v>440</v>
      </c>
      <c r="P111" s="148" t="s">
        <v>331</v>
      </c>
      <c r="Q111" s="39">
        <v>44791</v>
      </c>
      <c r="R111" s="206"/>
      <c r="S111" s="207"/>
      <c r="T111" s="208"/>
      <c r="U111" s="209"/>
      <c r="V111" s="210"/>
      <c r="W111" s="243"/>
      <c r="X111" s="244"/>
      <c r="Y111" s="245"/>
      <c r="Z111" s="246"/>
      <c r="AA111" s="247"/>
      <c r="AB111" s="26"/>
      <c r="AC111" s="27"/>
      <c r="AD111" s="36" t="str">
        <f t="shared" si="13"/>
        <v/>
      </c>
      <c r="AE111" s="28"/>
      <c r="AF111" s="29"/>
      <c r="AG111" s="30"/>
      <c r="AH111" s="189"/>
      <c r="AI111" s="189"/>
      <c r="AJ111" s="189"/>
    </row>
    <row r="112" spans="1:36" s="4" customFormat="1" ht="15" customHeight="1" x14ac:dyDescent="0.25">
      <c r="A112" s="14" t="s">
        <v>6</v>
      </c>
      <c r="B112" s="15" t="s">
        <v>65</v>
      </c>
      <c r="C112" s="168" t="s">
        <v>445</v>
      </c>
      <c r="D112" s="17" t="s">
        <v>441</v>
      </c>
      <c r="E112" s="169" t="s">
        <v>442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109</v>
      </c>
      <c r="N112" s="174">
        <v>90</v>
      </c>
      <c r="O112" s="175" t="s">
        <v>443</v>
      </c>
      <c r="P112" s="176" t="s">
        <v>116</v>
      </c>
      <c r="Q112" s="177">
        <v>44763</v>
      </c>
      <c r="R112" s="206"/>
      <c r="S112" s="212"/>
      <c r="T112" s="213"/>
      <c r="U112" s="214"/>
      <c r="V112" s="215"/>
      <c r="W112" s="243"/>
      <c r="X112" s="248"/>
      <c r="Y112" s="249"/>
      <c r="Z112" s="250"/>
      <c r="AA112" s="251"/>
      <c r="AB112" s="26"/>
      <c r="AC112" s="27"/>
      <c r="AD112" s="178" t="str">
        <f t="shared" si="13"/>
        <v/>
      </c>
      <c r="AE112" s="179"/>
      <c r="AF112" s="29"/>
      <c r="AG112" s="30"/>
      <c r="AH112" s="190"/>
      <c r="AI112" s="190"/>
      <c r="AJ112" s="190"/>
    </row>
    <row r="113" spans="1:36" s="4" customFormat="1" ht="15" customHeight="1" x14ac:dyDescent="0.25">
      <c r="A113" s="14" t="s">
        <v>8</v>
      </c>
      <c r="B113" s="15" t="s">
        <v>65</v>
      </c>
      <c r="C113" s="16" t="s">
        <v>47</v>
      </c>
      <c r="D113" s="17" t="s">
        <v>446</v>
      </c>
      <c r="E113" s="18" t="s">
        <v>447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170</v>
      </c>
      <c r="L113" s="35">
        <f t="shared" si="10"/>
        <v>0</v>
      </c>
      <c r="M113" s="37" t="s">
        <v>109</v>
      </c>
      <c r="N113" s="38">
        <v>42.5</v>
      </c>
      <c r="O113" s="152" t="s">
        <v>448</v>
      </c>
      <c r="P113" s="148" t="s">
        <v>135</v>
      </c>
      <c r="Q113" s="39"/>
      <c r="R113" s="206" t="s">
        <v>109</v>
      </c>
      <c r="S113" s="207">
        <v>42.5</v>
      </c>
      <c r="T113" s="208" t="s">
        <v>449</v>
      </c>
      <c r="U113" s="209" t="s">
        <v>152</v>
      </c>
      <c r="V113" s="210"/>
      <c r="W113" s="253" t="s">
        <v>109</v>
      </c>
      <c r="X113" s="254">
        <v>85</v>
      </c>
      <c r="Y113" s="255" t="s">
        <v>450</v>
      </c>
      <c r="Z113" s="256" t="s">
        <v>466</v>
      </c>
      <c r="AA113" s="247"/>
      <c r="AB113" s="26"/>
      <c r="AC113" s="27"/>
      <c r="AD113" s="36" t="str">
        <f t="shared" si="13"/>
        <v/>
      </c>
      <c r="AE113" s="28"/>
      <c r="AF113" s="29"/>
      <c r="AG113" s="30"/>
      <c r="AH113" s="189"/>
      <c r="AI113" s="189"/>
      <c r="AJ113" s="189"/>
    </row>
    <row r="114" spans="1:36" ht="15" customHeight="1" x14ac:dyDescent="0.25">
      <c r="A114" s="14" t="s">
        <v>6</v>
      </c>
      <c r="B114" s="15" t="s">
        <v>65</v>
      </c>
      <c r="C114" s="16" t="s">
        <v>47</v>
      </c>
      <c r="D114" s="17" t="s">
        <v>123</v>
      </c>
      <c r="E114" s="18" t="s">
        <v>451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109</v>
      </c>
      <c r="N114" s="38">
        <v>68.33</v>
      </c>
      <c r="O114" s="152" t="s">
        <v>452</v>
      </c>
      <c r="P114" s="148" t="s">
        <v>127</v>
      </c>
      <c r="Q114" s="39"/>
      <c r="R114" s="206" t="s">
        <v>109</v>
      </c>
      <c r="S114" s="207">
        <v>68.33</v>
      </c>
      <c r="T114" s="208" t="s">
        <v>452</v>
      </c>
      <c r="U114" s="209" t="s">
        <v>135</v>
      </c>
      <c r="V114" s="210"/>
      <c r="W114" s="243" t="s">
        <v>109</v>
      </c>
      <c r="X114" s="244">
        <v>68.33</v>
      </c>
      <c r="Y114" s="245" t="s">
        <v>452</v>
      </c>
      <c r="Z114" s="246" t="s">
        <v>152</v>
      </c>
      <c r="AA114" s="247"/>
      <c r="AB114" s="26"/>
      <c r="AC114" s="27"/>
      <c r="AD114" s="36" t="str">
        <f t="shared" si="13"/>
        <v/>
      </c>
      <c r="AE114" s="28"/>
      <c r="AF114" s="29"/>
      <c r="AG114" s="30"/>
      <c r="AH114" s="195" t="s">
        <v>181</v>
      </c>
      <c r="AI114" s="189"/>
      <c r="AJ114" s="189"/>
    </row>
    <row r="115" spans="1:36" ht="15" customHeight="1" x14ac:dyDescent="0.25">
      <c r="A115" s="14" t="s">
        <v>8</v>
      </c>
      <c r="B115" s="15" t="s">
        <v>65</v>
      </c>
      <c r="C115" s="16" t="s">
        <v>47</v>
      </c>
      <c r="D115" s="17" t="s">
        <v>455</v>
      </c>
      <c r="E115" s="18" t="s">
        <v>253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109</v>
      </c>
      <c r="N115" s="38">
        <v>190</v>
      </c>
      <c r="O115" s="152" t="s">
        <v>456</v>
      </c>
      <c r="P115" s="148" t="s">
        <v>331</v>
      </c>
      <c r="Q115" s="39">
        <v>44793</v>
      </c>
      <c r="R115" s="206"/>
      <c r="S115" s="207"/>
      <c r="T115" s="208"/>
      <c r="U115" s="209"/>
      <c r="V115" s="210"/>
      <c r="W115" s="243"/>
      <c r="X115" s="244"/>
      <c r="Y115" s="245"/>
      <c r="Z115" s="246"/>
      <c r="AA115" s="247"/>
      <c r="AB115" s="26"/>
      <c r="AC115" s="27"/>
      <c r="AD115" s="36" t="str">
        <f t="shared" si="13"/>
        <v/>
      </c>
      <c r="AE115" s="28"/>
      <c r="AF115" s="29"/>
      <c r="AG115" s="30"/>
      <c r="AH115" s="190"/>
      <c r="AI115" s="190"/>
      <c r="AJ115" s="190"/>
    </row>
    <row r="116" spans="1:36" ht="15" customHeight="1" x14ac:dyDescent="0.25">
      <c r="A116" s="14" t="s">
        <v>6</v>
      </c>
      <c r="B116" s="15" t="s">
        <v>65</v>
      </c>
      <c r="C116" s="16" t="s">
        <v>47</v>
      </c>
      <c r="D116" s="17" t="s">
        <v>467</v>
      </c>
      <c r="E116" s="18" t="s">
        <v>369</v>
      </c>
      <c r="F116" s="19">
        <v>36646</v>
      </c>
      <c r="G116" s="32">
        <f t="shared" si="14"/>
        <v>220</v>
      </c>
      <c r="H116" s="12" t="s">
        <v>30</v>
      </c>
      <c r="I116" s="33">
        <f t="shared" si="11"/>
        <v>220</v>
      </c>
      <c r="J116" s="11"/>
      <c r="K116" s="34">
        <f t="shared" si="12"/>
        <v>220</v>
      </c>
      <c r="L116" s="35">
        <f t="shared" si="10"/>
        <v>0</v>
      </c>
      <c r="M116" s="37" t="s">
        <v>109</v>
      </c>
      <c r="N116" s="38">
        <v>220</v>
      </c>
      <c r="O116" s="152" t="s">
        <v>468</v>
      </c>
      <c r="P116" s="148" t="s">
        <v>331</v>
      </c>
      <c r="Q116" s="39">
        <v>44793</v>
      </c>
      <c r="R116" s="206"/>
      <c r="S116" s="207"/>
      <c r="T116" s="208"/>
      <c r="U116" s="209"/>
      <c r="V116" s="210"/>
      <c r="W116" s="243"/>
      <c r="X116" s="244"/>
      <c r="Y116" s="245"/>
      <c r="Z116" s="246"/>
      <c r="AA116" s="247"/>
      <c r="AB116" s="26"/>
      <c r="AC116" s="27"/>
      <c r="AD116" s="36" t="str">
        <f t="shared" si="13"/>
        <v/>
      </c>
      <c r="AE116" s="28"/>
      <c r="AF116" s="29"/>
      <c r="AG116" s="30"/>
      <c r="AH116" s="190"/>
      <c r="AI116" s="190"/>
      <c r="AJ116" s="190"/>
    </row>
    <row r="117" spans="1:36" s="4" customFormat="1" ht="15" customHeight="1" x14ac:dyDescent="0.25">
      <c r="A117" s="14" t="s">
        <v>8</v>
      </c>
      <c r="B117" s="15" t="s">
        <v>65</v>
      </c>
      <c r="C117" s="16" t="s">
        <v>47</v>
      </c>
      <c r="D117" s="17" t="s">
        <v>469</v>
      </c>
      <c r="E117" s="18" t="s">
        <v>470</v>
      </c>
      <c r="F117" s="19">
        <v>39313</v>
      </c>
      <c r="G117" s="32">
        <f t="shared" si="14"/>
        <v>190</v>
      </c>
      <c r="H117" s="12" t="s">
        <v>30</v>
      </c>
      <c r="I117" s="33">
        <f t="shared" si="11"/>
        <v>190</v>
      </c>
      <c r="J117" s="11"/>
      <c r="K117" s="34">
        <f t="shared" si="12"/>
        <v>190</v>
      </c>
      <c r="L117" s="35">
        <f t="shared" si="10"/>
        <v>0</v>
      </c>
      <c r="M117" s="37" t="s">
        <v>109</v>
      </c>
      <c r="N117" s="38">
        <v>90</v>
      </c>
      <c r="O117" s="289" t="s">
        <v>471</v>
      </c>
      <c r="P117" s="148" t="s">
        <v>127</v>
      </c>
      <c r="Q117" s="39"/>
      <c r="R117" s="206" t="s">
        <v>109</v>
      </c>
      <c r="S117" s="290">
        <v>100</v>
      </c>
      <c r="T117" s="291" t="s">
        <v>472</v>
      </c>
      <c r="U117" s="209" t="s">
        <v>135</v>
      </c>
      <c r="V117" s="210"/>
      <c r="W117" s="243"/>
      <c r="X117" s="244"/>
      <c r="Y117" s="245"/>
      <c r="Z117" s="246"/>
      <c r="AA117" s="247"/>
      <c r="AB117" s="26"/>
      <c r="AC117" s="27"/>
      <c r="AD117" s="36" t="str">
        <f t="shared" si="13"/>
        <v/>
      </c>
      <c r="AE117" s="28"/>
      <c r="AF117" s="29"/>
      <c r="AG117" s="30"/>
      <c r="AH117" s="189"/>
      <c r="AI117" s="189"/>
      <c r="AJ117" s="189"/>
    </row>
    <row r="118" spans="1:36" s="4" customFormat="1" ht="15" customHeight="1" x14ac:dyDescent="0.25">
      <c r="A118" s="14"/>
      <c r="B118" s="15"/>
      <c r="C118" s="16"/>
      <c r="D118" s="17"/>
      <c r="E118" s="18"/>
      <c r="F118" s="19"/>
      <c r="G118" s="32">
        <f t="shared" si="14"/>
        <v>0</v>
      </c>
      <c r="H118" s="12"/>
      <c r="I118" s="33">
        <f t="shared" si="11"/>
        <v>0</v>
      </c>
      <c r="J118" s="11"/>
      <c r="K118" s="34">
        <f t="shared" si="12"/>
        <v>0</v>
      </c>
      <c r="L118" s="35" t="str">
        <f t="shared" si="10"/>
        <v/>
      </c>
      <c r="M118" s="37"/>
      <c r="N118" s="38"/>
      <c r="O118" s="152"/>
      <c r="P118" s="148"/>
      <c r="Q118" s="39"/>
      <c r="R118" s="206"/>
      <c r="S118" s="207"/>
      <c r="T118" s="208"/>
      <c r="U118" s="209"/>
      <c r="V118" s="210"/>
      <c r="W118" s="243"/>
      <c r="X118" s="244"/>
      <c r="Y118" s="245"/>
      <c r="Z118" s="246"/>
      <c r="AA118" s="247"/>
      <c r="AB118" s="26"/>
      <c r="AC118" s="27"/>
      <c r="AD118" s="36" t="str">
        <f t="shared" si="13"/>
        <v/>
      </c>
      <c r="AE118" s="28"/>
      <c r="AF118" s="29"/>
      <c r="AG118" s="30"/>
      <c r="AH118" s="189"/>
      <c r="AI118" s="189"/>
      <c r="AJ118" s="189"/>
    </row>
    <row r="119" spans="1:36" s="4" customFormat="1" ht="15" customHeight="1" x14ac:dyDescent="0.25">
      <c r="A119" s="14"/>
      <c r="B119" s="15"/>
      <c r="C119" s="16"/>
      <c r="D119" s="17"/>
      <c r="E119" s="18"/>
      <c r="F119" s="19"/>
      <c r="G119" s="32">
        <f t="shared" si="14"/>
        <v>0</v>
      </c>
      <c r="H119" s="12"/>
      <c r="I119" s="33">
        <f t="shared" si="11"/>
        <v>0</v>
      </c>
      <c r="J119" s="11"/>
      <c r="K119" s="34">
        <f t="shared" si="12"/>
        <v>0</v>
      </c>
      <c r="L119" s="35" t="str">
        <f t="shared" si="10"/>
        <v/>
      </c>
      <c r="M119" s="37"/>
      <c r="N119" s="38"/>
      <c r="O119" s="152"/>
      <c r="P119" s="148"/>
      <c r="Q119" s="39"/>
      <c r="R119" s="206"/>
      <c r="S119" s="207"/>
      <c r="T119" s="208"/>
      <c r="U119" s="209"/>
      <c r="V119" s="210"/>
      <c r="W119" s="243"/>
      <c r="X119" s="244"/>
      <c r="Y119" s="245"/>
      <c r="Z119" s="246"/>
      <c r="AA119" s="247"/>
      <c r="AB119" s="26"/>
      <c r="AC119" s="27"/>
      <c r="AD119" s="36" t="str">
        <f t="shared" si="13"/>
        <v/>
      </c>
      <c r="AE119" s="28"/>
      <c r="AF119" s="29"/>
      <c r="AG119" s="30"/>
      <c r="AH119" s="189"/>
      <c r="AI119" s="189"/>
      <c r="AJ119" s="189"/>
    </row>
    <row r="120" spans="1:36" s="5" customFormat="1" ht="15" customHeight="1" x14ac:dyDescent="0.25">
      <c r="A120" s="14"/>
      <c r="B120" s="15"/>
      <c r="C120" s="16"/>
      <c r="D120" s="17"/>
      <c r="E120" s="18"/>
      <c r="F120" s="19"/>
      <c r="G120" s="32">
        <f t="shared" si="14"/>
        <v>0</v>
      </c>
      <c r="H120" s="12"/>
      <c r="I120" s="33">
        <f t="shared" si="11"/>
        <v>0</v>
      </c>
      <c r="J120" s="11"/>
      <c r="K120" s="34">
        <f t="shared" si="12"/>
        <v>0</v>
      </c>
      <c r="L120" s="35" t="str">
        <f t="shared" si="10"/>
        <v/>
      </c>
      <c r="M120" s="37"/>
      <c r="N120" s="38"/>
      <c r="O120" s="152"/>
      <c r="P120" s="148"/>
      <c r="Q120" s="39"/>
      <c r="R120" s="206"/>
      <c r="S120" s="207"/>
      <c r="T120" s="208"/>
      <c r="U120" s="209"/>
      <c r="V120" s="210"/>
      <c r="W120" s="243"/>
      <c r="X120" s="244"/>
      <c r="Y120" s="245"/>
      <c r="Z120" s="246"/>
      <c r="AA120" s="247"/>
      <c r="AB120" s="26"/>
      <c r="AC120" s="27"/>
      <c r="AD120" s="36" t="str">
        <f t="shared" si="13"/>
        <v/>
      </c>
      <c r="AE120" s="28"/>
      <c r="AF120" s="29"/>
      <c r="AG120" s="30"/>
      <c r="AH120" s="189"/>
      <c r="AI120" s="189"/>
      <c r="AJ120" s="189"/>
    </row>
    <row r="121" spans="1:36" s="4" customFormat="1" ht="15" customHeight="1" x14ac:dyDescent="0.25">
      <c r="A121" s="14"/>
      <c r="B121" s="15"/>
      <c r="C121" s="16"/>
      <c r="D121" s="17"/>
      <c r="E121" s="18"/>
      <c r="F121" s="19"/>
      <c r="G121" s="32">
        <f t="shared" si="14"/>
        <v>0</v>
      </c>
      <c r="H121" s="12"/>
      <c r="I121" s="33">
        <f t="shared" si="11"/>
        <v>0</v>
      </c>
      <c r="J121" s="11"/>
      <c r="K121" s="34">
        <f t="shared" si="12"/>
        <v>0</v>
      </c>
      <c r="L121" s="35" t="str">
        <f t="shared" si="10"/>
        <v/>
      </c>
      <c r="M121" s="37"/>
      <c r="N121" s="38"/>
      <c r="O121" s="152"/>
      <c r="P121" s="148"/>
      <c r="Q121" s="39"/>
      <c r="R121" s="206"/>
      <c r="S121" s="207"/>
      <c r="T121" s="208"/>
      <c r="U121" s="209"/>
      <c r="V121" s="210"/>
      <c r="W121" s="243"/>
      <c r="X121" s="244"/>
      <c r="Y121" s="245"/>
      <c r="Z121" s="246"/>
      <c r="AA121" s="247"/>
      <c r="AB121" s="26"/>
      <c r="AC121" s="27"/>
      <c r="AD121" s="36" t="str">
        <f t="shared" si="13"/>
        <v/>
      </c>
      <c r="AE121" s="28"/>
      <c r="AF121" s="29"/>
      <c r="AG121" s="30"/>
      <c r="AH121" s="189"/>
      <c r="AI121" s="189"/>
      <c r="AJ121" s="189"/>
    </row>
    <row r="122" spans="1:36" s="4" customFormat="1" ht="15" customHeight="1" x14ac:dyDescent="0.25">
      <c r="A122" s="14"/>
      <c r="B122" s="15"/>
      <c r="C122" s="16"/>
      <c r="D122" s="17"/>
      <c r="E122" s="18"/>
      <c r="F122" s="19"/>
      <c r="G122" s="32">
        <f t="shared" si="14"/>
        <v>0</v>
      </c>
      <c r="H122" s="12"/>
      <c r="I122" s="33">
        <f t="shared" si="11"/>
        <v>0</v>
      </c>
      <c r="J122" s="11"/>
      <c r="K122" s="34">
        <f t="shared" si="12"/>
        <v>0</v>
      </c>
      <c r="L122" s="35" t="str">
        <f t="shared" si="10"/>
        <v/>
      </c>
      <c r="M122" s="37"/>
      <c r="N122" s="38"/>
      <c r="O122" s="152"/>
      <c r="P122" s="148"/>
      <c r="Q122" s="39"/>
      <c r="R122" s="206"/>
      <c r="S122" s="207"/>
      <c r="T122" s="208"/>
      <c r="U122" s="209"/>
      <c r="V122" s="210"/>
      <c r="W122" s="243"/>
      <c r="X122" s="244"/>
      <c r="Y122" s="245"/>
      <c r="Z122" s="246"/>
      <c r="AA122" s="247"/>
      <c r="AB122" s="26"/>
      <c r="AC122" s="27"/>
      <c r="AD122" s="36" t="str">
        <f t="shared" si="13"/>
        <v/>
      </c>
      <c r="AE122" s="28"/>
      <c r="AF122" s="29"/>
      <c r="AG122" s="30"/>
      <c r="AH122" s="189"/>
      <c r="AI122" s="189"/>
      <c r="AJ122" s="189"/>
    </row>
    <row r="123" spans="1:36" s="4" customFormat="1" ht="15" customHeight="1" x14ac:dyDescent="0.25">
      <c r="A123" s="14"/>
      <c r="B123" s="15"/>
      <c r="C123" s="16"/>
      <c r="D123" s="17"/>
      <c r="E123" s="18"/>
      <c r="F123" s="19"/>
      <c r="G123" s="32">
        <f t="shared" si="14"/>
        <v>0</v>
      </c>
      <c r="H123" s="12"/>
      <c r="I123" s="33">
        <f t="shared" si="11"/>
        <v>0</v>
      </c>
      <c r="J123" s="11"/>
      <c r="K123" s="34">
        <f t="shared" si="12"/>
        <v>0</v>
      </c>
      <c r="L123" s="35" t="str">
        <f t="shared" si="10"/>
        <v/>
      </c>
      <c r="M123" s="37"/>
      <c r="N123" s="38"/>
      <c r="O123" s="152"/>
      <c r="P123" s="148"/>
      <c r="Q123" s="39"/>
      <c r="R123" s="206"/>
      <c r="S123" s="207"/>
      <c r="T123" s="208"/>
      <c r="U123" s="209"/>
      <c r="V123" s="210"/>
      <c r="W123" s="243"/>
      <c r="X123" s="244"/>
      <c r="Y123" s="245"/>
      <c r="Z123" s="246"/>
      <c r="AA123" s="247"/>
      <c r="AB123" s="26"/>
      <c r="AC123" s="27"/>
      <c r="AD123" s="36" t="str">
        <f t="shared" si="13"/>
        <v/>
      </c>
      <c r="AE123" s="28"/>
      <c r="AF123" s="29"/>
      <c r="AG123" s="30"/>
      <c r="AH123" s="189"/>
      <c r="AI123" s="189"/>
      <c r="AJ123" s="189"/>
    </row>
    <row r="124" spans="1:36" s="5" customFormat="1" ht="15" customHeight="1" x14ac:dyDescent="0.25">
      <c r="A124" s="14"/>
      <c r="B124" s="15"/>
      <c r="C124" s="16"/>
      <c r="D124" s="17"/>
      <c r="E124" s="18"/>
      <c r="F124" s="19"/>
      <c r="G124" s="32">
        <f t="shared" si="14"/>
        <v>0</v>
      </c>
      <c r="H124" s="12"/>
      <c r="I124" s="33">
        <f t="shared" si="11"/>
        <v>0</v>
      </c>
      <c r="J124" s="11"/>
      <c r="K124" s="34">
        <f t="shared" si="12"/>
        <v>0</v>
      </c>
      <c r="L124" s="35" t="str">
        <f t="shared" si="10"/>
        <v/>
      </c>
      <c r="M124" s="37"/>
      <c r="N124" s="38"/>
      <c r="O124" s="152"/>
      <c r="P124" s="148"/>
      <c r="Q124" s="39"/>
      <c r="R124" s="206"/>
      <c r="S124" s="207"/>
      <c r="T124" s="208"/>
      <c r="U124" s="209"/>
      <c r="V124" s="210"/>
      <c r="W124" s="243"/>
      <c r="X124" s="244"/>
      <c r="Y124" s="245"/>
      <c r="Z124" s="246"/>
      <c r="AA124" s="247"/>
      <c r="AB124" s="26"/>
      <c r="AC124" s="27"/>
      <c r="AD124" s="36" t="str">
        <f t="shared" si="13"/>
        <v/>
      </c>
      <c r="AE124" s="28"/>
      <c r="AF124" s="29"/>
      <c r="AG124" s="30"/>
      <c r="AH124" s="189"/>
      <c r="AI124" s="189"/>
      <c r="AJ124" s="189"/>
    </row>
    <row r="125" spans="1:36" s="5" customFormat="1" ht="15" customHeight="1" x14ac:dyDescent="0.25">
      <c r="A125" s="14"/>
      <c r="B125" s="15"/>
      <c r="C125" s="16"/>
      <c r="D125" s="17"/>
      <c r="E125" s="18"/>
      <c r="F125" s="19"/>
      <c r="G125" s="32">
        <f t="shared" si="14"/>
        <v>0</v>
      </c>
      <c r="H125" s="12"/>
      <c r="I125" s="33">
        <f t="shared" si="11"/>
        <v>0</v>
      </c>
      <c r="J125" s="11"/>
      <c r="K125" s="34">
        <f t="shared" si="12"/>
        <v>0</v>
      </c>
      <c r="L125" s="35" t="str">
        <f t="shared" si="10"/>
        <v/>
      </c>
      <c r="M125" s="37"/>
      <c r="N125" s="38"/>
      <c r="O125" s="152"/>
      <c r="P125" s="148"/>
      <c r="Q125" s="39"/>
      <c r="R125" s="206"/>
      <c r="S125" s="207"/>
      <c r="T125" s="208"/>
      <c r="U125" s="209"/>
      <c r="V125" s="210"/>
      <c r="W125" s="243"/>
      <c r="X125" s="244"/>
      <c r="Y125" s="245"/>
      <c r="Z125" s="246"/>
      <c r="AA125" s="247"/>
      <c r="AB125" s="26"/>
      <c r="AC125" s="27"/>
      <c r="AD125" s="36" t="str">
        <f t="shared" si="13"/>
        <v/>
      </c>
      <c r="AE125" s="28"/>
      <c r="AF125" s="29"/>
      <c r="AG125" s="30"/>
      <c r="AH125" s="189"/>
      <c r="AI125" s="189"/>
      <c r="AJ125" s="189"/>
    </row>
    <row r="126" spans="1:36" s="5" customFormat="1" ht="15" customHeight="1" x14ac:dyDescent="0.25">
      <c r="A126" s="14"/>
      <c r="B126" s="15"/>
      <c r="C126" s="16"/>
      <c r="D126" s="17"/>
      <c r="E126" s="18"/>
      <c r="F126" s="19"/>
      <c r="G126" s="32">
        <f t="shared" si="14"/>
        <v>0</v>
      </c>
      <c r="H126" s="12"/>
      <c r="I126" s="33">
        <f t="shared" si="11"/>
        <v>0</v>
      </c>
      <c r="J126" s="11"/>
      <c r="K126" s="34">
        <f t="shared" si="12"/>
        <v>0</v>
      </c>
      <c r="L126" s="35" t="str">
        <f t="shared" si="10"/>
        <v/>
      </c>
      <c r="M126" s="37"/>
      <c r="N126" s="38"/>
      <c r="O126" s="152"/>
      <c r="P126" s="148"/>
      <c r="Q126" s="39"/>
      <c r="R126" s="206"/>
      <c r="S126" s="207"/>
      <c r="T126" s="208"/>
      <c r="U126" s="209"/>
      <c r="V126" s="210"/>
      <c r="W126" s="243"/>
      <c r="X126" s="244"/>
      <c r="Y126" s="245"/>
      <c r="Z126" s="246"/>
      <c r="AA126" s="247"/>
      <c r="AB126" s="26"/>
      <c r="AC126" s="27"/>
      <c r="AD126" s="36" t="str">
        <f t="shared" si="13"/>
        <v/>
      </c>
      <c r="AE126" s="28"/>
      <c r="AF126" s="29"/>
      <c r="AG126" s="30"/>
      <c r="AH126" s="189"/>
      <c r="AI126" s="189"/>
      <c r="AJ126" s="189"/>
    </row>
    <row r="127" spans="1:36" s="5" customFormat="1" ht="15" customHeight="1" x14ac:dyDescent="0.25">
      <c r="A127" s="14"/>
      <c r="B127" s="15"/>
      <c r="C127" s="16"/>
      <c r="D127" s="17"/>
      <c r="E127" s="18"/>
      <c r="F127" s="19"/>
      <c r="G127" s="32">
        <f t="shared" si="14"/>
        <v>0</v>
      </c>
      <c r="H127" s="12"/>
      <c r="I127" s="33">
        <f t="shared" si="11"/>
        <v>0</v>
      </c>
      <c r="J127" s="11"/>
      <c r="K127" s="34">
        <f t="shared" si="12"/>
        <v>0</v>
      </c>
      <c r="L127" s="35" t="str">
        <f t="shared" si="10"/>
        <v/>
      </c>
      <c r="M127" s="37"/>
      <c r="N127" s="38"/>
      <c r="O127" s="152"/>
      <c r="P127" s="148"/>
      <c r="Q127" s="39"/>
      <c r="R127" s="206"/>
      <c r="S127" s="207"/>
      <c r="T127" s="208"/>
      <c r="U127" s="209"/>
      <c r="V127" s="210"/>
      <c r="W127" s="243"/>
      <c r="X127" s="244"/>
      <c r="Y127" s="245"/>
      <c r="Z127" s="246"/>
      <c r="AA127" s="247"/>
      <c r="AB127" s="26"/>
      <c r="AC127" s="27"/>
      <c r="AD127" s="36" t="str">
        <f t="shared" si="13"/>
        <v/>
      </c>
      <c r="AE127" s="28"/>
      <c r="AF127" s="29"/>
      <c r="AG127" s="30"/>
      <c r="AH127" s="189"/>
      <c r="AI127" s="189"/>
      <c r="AJ127" s="189"/>
    </row>
    <row r="128" spans="1:36" s="5" customFormat="1" ht="15" customHeight="1" x14ac:dyDescent="0.25">
      <c r="A128" s="14"/>
      <c r="B128" s="15"/>
      <c r="C128" s="16"/>
      <c r="D128" s="17"/>
      <c r="E128" s="18"/>
      <c r="F128" s="19"/>
      <c r="G128" s="32">
        <f t="shared" si="14"/>
        <v>0</v>
      </c>
      <c r="H128" s="12"/>
      <c r="I128" s="33">
        <f t="shared" si="11"/>
        <v>0</v>
      </c>
      <c r="J128" s="11"/>
      <c r="K128" s="34">
        <f t="shared" si="12"/>
        <v>0</v>
      </c>
      <c r="L128" s="35" t="str">
        <f t="shared" si="10"/>
        <v/>
      </c>
      <c r="M128" s="37"/>
      <c r="N128" s="38"/>
      <c r="O128" s="152"/>
      <c r="P128" s="148"/>
      <c r="Q128" s="39"/>
      <c r="R128" s="206"/>
      <c r="S128" s="207"/>
      <c r="T128" s="208"/>
      <c r="U128" s="209"/>
      <c r="V128" s="210"/>
      <c r="W128" s="243"/>
      <c r="X128" s="244"/>
      <c r="Y128" s="245"/>
      <c r="Z128" s="246"/>
      <c r="AA128" s="247"/>
      <c r="AB128" s="26"/>
      <c r="AC128" s="27"/>
      <c r="AD128" s="36" t="str">
        <f t="shared" si="13"/>
        <v/>
      </c>
      <c r="AE128" s="28"/>
      <c r="AF128" s="29"/>
      <c r="AG128" s="30"/>
      <c r="AH128" s="189"/>
      <c r="AI128" s="189"/>
      <c r="AJ128" s="189"/>
    </row>
    <row r="129" spans="1:36" s="5" customFormat="1" ht="15" customHeight="1" x14ac:dyDescent="0.25">
      <c r="A129" s="14"/>
      <c r="B129" s="15"/>
      <c r="C129" s="16"/>
      <c r="D129" s="17"/>
      <c r="E129" s="18"/>
      <c r="F129" s="19"/>
      <c r="G129" s="32">
        <f t="shared" si="14"/>
        <v>0</v>
      </c>
      <c r="H129" s="12"/>
      <c r="I129" s="33">
        <f t="shared" si="11"/>
        <v>0</v>
      </c>
      <c r="J129" s="11"/>
      <c r="K129" s="34">
        <f t="shared" si="12"/>
        <v>0</v>
      </c>
      <c r="L129" s="35" t="str">
        <f t="shared" si="10"/>
        <v/>
      </c>
      <c r="M129" s="37"/>
      <c r="N129" s="38"/>
      <c r="O129" s="152"/>
      <c r="P129" s="148"/>
      <c r="Q129" s="39"/>
      <c r="R129" s="206"/>
      <c r="S129" s="207"/>
      <c r="T129" s="208"/>
      <c r="U129" s="209"/>
      <c r="V129" s="210"/>
      <c r="W129" s="243"/>
      <c r="X129" s="244"/>
      <c r="Y129" s="245"/>
      <c r="Z129" s="246"/>
      <c r="AA129" s="247"/>
      <c r="AB129" s="26"/>
      <c r="AC129" s="27"/>
      <c r="AD129" s="36" t="str">
        <f t="shared" si="13"/>
        <v/>
      </c>
      <c r="AE129" s="28"/>
      <c r="AF129" s="29"/>
      <c r="AG129" s="30"/>
      <c r="AH129" s="189"/>
      <c r="AI129" s="189"/>
      <c r="AJ129" s="189"/>
    </row>
    <row r="130" spans="1:36" s="5" customFormat="1" ht="15" customHeight="1" x14ac:dyDescent="0.25">
      <c r="A130" s="14"/>
      <c r="B130" s="15"/>
      <c r="C130" s="16"/>
      <c r="D130" s="17"/>
      <c r="E130" s="18"/>
      <c r="F130" s="19"/>
      <c r="G130" s="32">
        <f t="shared" si="14"/>
        <v>0</v>
      </c>
      <c r="H130" s="12"/>
      <c r="I130" s="33">
        <f t="shared" si="11"/>
        <v>0</v>
      </c>
      <c r="J130" s="11"/>
      <c r="K130" s="34">
        <f t="shared" si="12"/>
        <v>0</v>
      </c>
      <c r="L130" s="35" t="str">
        <f t="shared" si="10"/>
        <v/>
      </c>
      <c r="M130" s="37"/>
      <c r="N130" s="38"/>
      <c r="O130" s="152"/>
      <c r="P130" s="148"/>
      <c r="Q130" s="39"/>
      <c r="R130" s="206"/>
      <c r="S130" s="207"/>
      <c r="T130" s="208"/>
      <c r="U130" s="209"/>
      <c r="V130" s="210"/>
      <c r="W130" s="243"/>
      <c r="X130" s="244"/>
      <c r="Y130" s="245"/>
      <c r="Z130" s="246"/>
      <c r="AA130" s="247"/>
      <c r="AB130" s="26"/>
      <c r="AC130" s="27"/>
      <c r="AD130" s="36" t="str">
        <f t="shared" si="13"/>
        <v/>
      </c>
      <c r="AE130" s="28"/>
      <c r="AF130" s="29"/>
      <c r="AG130" s="30"/>
      <c r="AH130" s="189"/>
      <c r="AI130" s="189"/>
      <c r="AJ130" s="189"/>
    </row>
    <row r="131" spans="1:36" s="5" customFormat="1" ht="15" customHeight="1" x14ac:dyDescent="0.25">
      <c r="A131" s="14"/>
      <c r="B131" s="15"/>
      <c r="C131" s="16"/>
      <c r="D131" s="17"/>
      <c r="E131" s="18"/>
      <c r="F131" s="19"/>
      <c r="G131" s="32">
        <f t="shared" si="14"/>
        <v>0</v>
      </c>
      <c r="H131" s="12"/>
      <c r="I131" s="33">
        <f t="shared" si="11"/>
        <v>0</v>
      </c>
      <c r="J131" s="11"/>
      <c r="K131" s="34">
        <f t="shared" si="12"/>
        <v>0</v>
      </c>
      <c r="L131" s="35" t="str">
        <f t="shared" ref="L131:L194" si="17">IF(D131="","",I131-K131)</f>
        <v/>
      </c>
      <c r="M131" s="37"/>
      <c r="N131" s="38"/>
      <c r="O131" s="152"/>
      <c r="P131" s="148"/>
      <c r="Q131" s="39"/>
      <c r="R131" s="206"/>
      <c r="S131" s="207"/>
      <c r="T131" s="208"/>
      <c r="U131" s="209"/>
      <c r="V131" s="210"/>
      <c r="W131" s="243"/>
      <c r="X131" s="244"/>
      <c r="Y131" s="245"/>
      <c r="Z131" s="246"/>
      <c r="AA131" s="247"/>
      <c r="AB131" s="26"/>
      <c r="AC131" s="27"/>
      <c r="AD131" s="36" t="str">
        <f t="shared" si="13"/>
        <v/>
      </c>
      <c r="AE131" s="28"/>
      <c r="AF131" s="29"/>
      <c r="AG131" s="30"/>
      <c r="AH131" s="189"/>
      <c r="AI131" s="189"/>
      <c r="AJ131" s="189"/>
    </row>
    <row r="132" spans="1:36" s="5" customFormat="1" ht="15" customHeight="1" x14ac:dyDescent="0.25">
      <c r="A132" s="14"/>
      <c r="B132" s="15"/>
      <c r="C132" s="16"/>
      <c r="D132" s="17"/>
      <c r="E132" s="18"/>
      <c r="F132" s="19"/>
      <c r="G132" s="32">
        <f t="shared" si="14"/>
        <v>0</v>
      </c>
      <c r="H132" s="12"/>
      <c r="I132" s="33">
        <f t="shared" ref="I132:I195" si="18">IF(OR(H132="Non",H132=""),G132,MAX(0,G132-15))</f>
        <v>0</v>
      </c>
      <c r="J132" s="11"/>
      <c r="K132" s="34">
        <f t="shared" si="12"/>
        <v>0</v>
      </c>
      <c r="L132" s="35" t="str">
        <f t="shared" si="17"/>
        <v/>
      </c>
      <c r="M132" s="37"/>
      <c r="N132" s="38"/>
      <c r="O132" s="152"/>
      <c r="P132" s="148"/>
      <c r="Q132" s="39"/>
      <c r="R132" s="206"/>
      <c r="S132" s="207"/>
      <c r="T132" s="208"/>
      <c r="U132" s="209"/>
      <c r="V132" s="210"/>
      <c r="W132" s="243"/>
      <c r="X132" s="244"/>
      <c r="Y132" s="245"/>
      <c r="Z132" s="246"/>
      <c r="AA132" s="247"/>
      <c r="AB132" s="26"/>
      <c r="AC132" s="27"/>
      <c r="AD132" s="36" t="str">
        <f t="shared" si="13"/>
        <v/>
      </c>
      <c r="AE132" s="28"/>
      <c r="AF132" s="29"/>
      <c r="AG132" s="30"/>
      <c r="AH132" s="189"/>
      <c r="AI132" s="189"/>
      <c r="AJ132" s="189"/>
    </row>
    <row r="133" spans="1:36" s="5" customFormat="1" ht="15" customHeight="1" x14ac:dyDescent="0.25">
      <c r="A133" s="14"/>
      <c r="B133" s="15"/>
      <c r="C133" s="16"/>
      <c r="D133" s="17"/>
      <c r="E133" s="18"/>
      <c r="F133" s="19"/>
      <c r="G133" s="32">
        <f t="shared" si="14"/>
        <v>0</v>
      </c>
      <c r="H133" s="12"/>
      <c r="I133" s="33">
        <f t="shared" si="18"/>
        <v>0</v>
      </c>
      <c r="J133" s="11"/>
      <c r="K133" s="34">
        <f t="shared" si="12"/>
        <v>0</v>
      </c>
      <c r="L133" s="35" t="str">
        <f t="shared" si="17"/>
        <v/>
      </c>
      <c r="M133" s="37"/>
      <c r="N133" s="38"/>
      <c r="O133" s="152"/>
      <c r="P133" s="148"/>
      <c r="Q133" s="39"/>
      <c r="R133" s="206"/>
      <c r="S133" s="207"/>
      <c r="T133" s="208"/>
      <c r="U133" s="209"/>
      <c r="V133" s="210"/>
      <c r="W133" s="243"/>
      <c r="X133" s="244"/>
      <c r="Y133" s="245"/>
      <c r="Z133" s="246"/>
      <c r="AA133" s="247"/>
      <c r="AB133" s="26"/>
      <c r="AC133" s="27"/>
      <c r="AD133" s="36" t="str">
        <f t="shared" si="13"/>
        <v/>
      </c>
      <c r="AE133" s="28"/>
      <c r="AF133" s="29"/>
      <c r="AG133" s="30"/>
      <c r="AH133" s="189"/>
      <c r="AI133" s="189"/>
      <c r="AJ133" s="189"/>
    </row>
    <row r="134" spans="1:36" s="5" customFormat="1" ht="15" customHeight="1" x14ac:dyDescent="0.25">
      <c r="A134" s="14"/>
      <c r="B134" s="15"/>
      <c r="C134" s="16"/>
      <c r="D134" s="17"/>
      <c r="E134" s="18"/>
      <c r="F134" s="19"/>
      <c r="G134" s="32">
        <f t="shared" si="14"/>
        <v>0</v>
      </c>
      <c r="H134" s="12"/>
      <c r="I134" s="33">
        <f t="shared" si="18"/>
        <v>0</v>
      </c>
      <c r="J134" s="11"/>
      <c r="K134" s="34">
        <f t="shared" ref="K134:K197" si="19">SUM(N134,S134,X134)</f>
        <v>0</v>
      </c>
      <c r="L134" s="35" t="str">
        <f t="shared" si="17"/>
        <v/>
      </c>
      <c r="M134" s="37"/>
      <c r="N134" s="38"/>
      <c r="O134" s="152"/>
      <c r="P134" s="148"/>
      <c r="Q134" s="39"/>
      <c r="R134" s="206"/>
      <c r="S134" s="207"/>
      <c r="T134" s="208"/>
      <c r="U134" s="209"/>
      <c r="V134" s="210"/>
      <c r="W134" s="243"/>
      <c r="X134" s="244"/>
      <c r="Y134" s="245"/>
      <c r="Z134" s="246"/>
      <c r="AA134" s="247"/>
      <c r="AB134" s="26"/>
      <c r="AC134" s="27"/>
      <c r="AD134" s="36" t="str">
        <f t="shared" si="13"/>
        <v/>
      </c>
      <c r="AE134" s="28"/>
      <c r="AF134" s="29"/>
      <c r="AG134" s="30"/>
      <c r="AH134" s="189"/>
      <c r="AI134" s="189"/>
      <c r="AJ134" s="189"/>
    </row>
    <row r="135" spans="1:36" s="5" customFormat="1" ht="15" customHeight="1" x14ac:dyDescent="0.25">
      <c r="A135" s="14"/>
      <c r="B135" s="15"/>
      <c r="C135" s="16"/>
      <c r="D135" s="17"/>
      <c r="E135" s="18"/>
      <c r="F135" s="19"/>
      <c r="G135" s="32">
        <f t="shared" si="14"/>
        <v>0</v>
      </c>
      <c r="H135" s="12"/>
      <c r="I135" s="33">
        <f t="shared" si="18"/>
        <v>0</v>
      </c>
      <c r="J135" s="11"/>
      <c r="K135" s="34">
        <f t="shared" si="19"/>
        <v>0</v>
      </c>
      <c r="L135" s="35" t="str">
        <f t="shared" si="17"/>
        <v/>
      </c>
      <c r="M135" s="37"/>
      <c r="N135" s="38"/>
      <c r="O135" s="152"/>
      <c r="P135" s="148"/>
      <c r="Q135" s="39"/>
      <c r="R135" s="206"/>
      <c r="S135" s="207"/>
      <c r="T135" s="208"/>
      <c r="U135" s="209"/>
      <c r="V135" s="210"/>
      <c r="W135" s="243"/>
      <c r="X135" s="244"/>
      <c r="Y135" s="245"/>
      <c r="Z135" s="246"/>
      <c r="AA135" s="247"/>
      <c r="AB135" s="26"/>
      <c r="AC135" s="27"/>
      <c r="AD135" s="36" t="str">
        <f t="shared" si="13"/>
        <v/>
      </c>
      <c r="AE135" s="28"/>
      <c r="AF135" s="29"/>
      <c r="AG135" s="30"/>
      <c r="AH135" s="189"/>
      <c r="AI135" s="189"/>
      <c r="AJ135" s="189"/>
    </row>
    <row r="136" spans="1:36" s="4" customFormat="1" ht="15" customHeight="1" x14ac:dyDescent="0.25">
      <c r="A136" s="14"/>
      <c r="B136" s="15"/>
      <c r="C136" s="16"/>
      <c r="D136" s="17"/>
      <c r="E136" s="18"/>
      <c r="F136" s="19"/>
      <c r="G136" s="32">
        <f t="shared" si="14"/>
        <v>0</v>
      </c>
      <c r="H136" s="12"/>
      <c r="I136" s="33">
        <f t="shared" si="18"/>
        <v>0</v>
      </c>
      <c r="J136" s="11"/>
      <c r="K136" s="34">
        <f t="shared" si="19"/>
        <v>0</v>
      </c>
      <c r="L136" s="35" t="str">
        <f t="shared" si="17"/>
        <v/>
      </c>
      <c r="M136" s="37"/>
      <c r="N136" s="38"/>
      <c r="O136" s="152"/>
      <c r="P136" s="148"/>
      <c r="Q136" s="39"/>
      <c r="R136" s="206"/>
      <c r="S136" s="207"/>
      <c r="T136" s="208"/>
      <c r="U136" s="209"/>
      <c r="V136" s="210"/>
      <c r="W136" s="243"/>
      <c r="X136" s="244"/>
      <c r="Y136" s="245"/>
      <c r="Z136" s="246"/>
      <c r="AA136" s="247"/>
      <c r="AB136" s="26"/>
      <c r="AC136" s="27"/>
      <c r="AD136" s="36" t="str">
        <f t="shared" si="13"/>
        <v/>
      </c>
      <c r="AE136" s="28"/>
      <c r="AF136" s="29"/>
      <c r="AG136" s="30"/>
      <c r="AH136" s="189"/>
      <c r="AI136" s="189"/>
      <c r="AJ136" s="189"/>
    </row>
    <row r="137" spans="1:36" s="4" customFormat="1" ht="15" customHeight="1" x14ac:dyDescent="0.25">
      <c r="A137" s="14"/>
      <c r="B137" s="15"/>
      <c r="C137" s="16"/>
      <c r="D137" s="17"/>
      <c r="E137" s="18"/>
      <c r="F137" s="19"/>
      <c r="G137" s="32">
        <f t="shared" si="14"/>
        <v>0</v>
      </c>
      <c r="H137" s="12"/>
      <c r="I137" s="33">
        <f t="shared" si="18"/>
        <v>0</v>
      </c>
      <c r="J137" s="11"/>
      <c r="K137" s="34">
        <f t="shared" si="19"/>
        <v>0</v>
      </c>
      <c r="L137" s="35" t="str">
        <f t="shared" si="17"/>
        <v/>
      </c>
      <c r="M137" s="37"/>
      <c r="N137" s="38"/>
      <c r="O137" s="152"/>
      <c r="P137" s="148"/>
      <c r="Q137" s="39"/>
      <c r="R137" s="206"/>
      <c r="S137" s="207"/>
      <c r="T137" s="208"/>
      <c r="U137" s="209"/>
      <c r="V137" s="210"/>
      <c r="W137" s="243"/>
      <c r="X137" s="244"/>
      <c r="Y137" s="245"/>
      <c r="Z137" s="246"/>
      <c r="AA137" s="247"/>
      <c r="AB137" s="26"/>
      <c r="AC137" s="27"/>
      <c r="AD137" s="36" t="str">
        <f t="shared" si="13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25">
      <c r="A138" s="14"/>
      <c r="B138" s="15"/>
      <c r="C138" s="16"/>
      <c r="D138" s="17"/>
      <c r="E138" s="18"/>
      <c r="F138" s="19"/>
      <c r="G138" s="32">
        <f t="shared" si="14"/>
        <v>0</v>
      </c>
      <c r="H138" s="12"/>
      <c r="I138" s="33">
        <f t="shared" si="18"/>
        <v>0</v>
      </c>
      <c r="J138" s="11"/>
      <c r="K138" s="34">
        <f t="shared" si="19"/>
        <v>0</v>
      </c>
      <c r="L138" s="35" t="str">
        <f t="shared" si="17"/>
        <v/>
      </c>
      <c r="M138" s="37"/>
      <c r="N138" s="38"/>
      <c r="O138" s="152"/>
      <c r="P138" s="148"/>
      <c r="Q138" s="39"/>
      <c r="R138" s="206"/>
      <c r="S138" s="207"/>
      <c r="T138" s="208"/>
      <c r="U138" s="209"/>
      <c r="V138" s="210"/>
      <c r="W138" s="243"/>
      <c r="X138" s="244"/>
      <c r="Y138" s="245"/>
      <c r="Z138" s="246"/>
      <c r="AA138" s="247"/>
      <c r="AB138" s="26"/>
      <c r="AC138" s="27"/>
      <c r="AD138" s="36" t="str">
        <f t="shared" si="13"/>
        <v/>
      </c>
      <c r="AE138" s="28"/>
      <c r="AF138" s="29"/>
      <c r="AG138" s="30"/>
      <c r="AH138" s="189"/>
      <c r="AI138" s="189"/>
      <c r="AJ138" s="189"/>
    </row>
    <row r="139" spans="1:36" s="4" customFormat="1" ht="15" customHeight="1" x14ac:dyDescent="0.25">
      <c r="A139" s="14"/>
      <c r="B139" s="15"/>
      <c r="C139" s="16"/>
      <c r="D139" s="17"/>
      <c r="E139" s="18"/>
      <c r="F139" s="19"/>
      <c r="G139" s="32">
        <f t="shared" si="14"/>
        <v>0</v>
      </c>
      <c r="H139" s="12"/>
      <c r="I139" s="33">
        <f t="shared" si="18"/>
        <v>0</v>
      </c>
      <c r="J139" s="11"/>
      <c r="K139" s="34">
        <f t="shared" si="19"/>
        <v>0</v>
      </c>
      <c r="L139" s="35" t="str">
        <f t="shared" si="17"/>
        <v/>
      </c>
      <c r="M139" s="37"/>
      <c r="N139" s="38"/>
      <c r="O139" s="152"/>
      <c r="P139" s="148"/>
      <c r="Q139" s="39"/>
      <c r="R139" s="206"/>
      <c r="S139" s="207"/>
      <c r="T139" s="208"/>
      <c r="U139" s="209"/>
      <c r="V139" s="210"/>
      <c r="W139" s="243"/>
      <c r="X139" s="244"/>
      <c r="Y139" s="245"/>
      <c r="Z139" s="246"/>
      <c r="AA139" s="247"/>
      <c r="AB139" s="26"/>
      <c r="AC139" s="27"/>
      <c r="AD139" s="36" t="str">
        <f t="shared" si="13"/>
        <v/>
      </c>
      <c r="AE139" s="28"/>
      <c r="AF139" s="29"/>
      <c r="AG139" s="30"/>
      <c r="AH139" s="189"/>
      <c r="AI139" s="189"/>
      <c r="AJ139" s="189"/>
    </row>
    <row r="140" spans="1:36" s="4" customFormat="1" ht="15" customHeight="1" x14ac:dyDescent="0.25">
      <c r="A140" s="14"/>
      <c r="B140" s="15"/>
      <c r="C140" s="16"/>
      <c r="D140" s="17"/>
      <c r="E140" s="18"/>
      <c r="F140" s="19"/>
      <c r="G140" s="32">
        <f t="shared" si="14"/>
        <v>0</v>
      </c>
      <c r="H140" s="12"/>
      <c r="I140" s="33">
        <f t="shared" si="18"/>
        <v>0</v>
      </c>
      <c r="J140" s="11"/>
      <c r="K140" s="34">
        <f t="shared" si="19"/>
        <v>0</v>
      </c>
      <c r="L140" s="35" t="str">
        <f t="shared" si="17"/>
        <v/>
      </c>
      <c r="M140" s="37"/>
      <c r="N140" s="38"/>
      <c r="O140" s="152"/>
      <c r="P140" s="148"/>
      <c r="Q140" s="39"/>
      <c r="R140" s="206"/>
      <c r="S140" s="207"/>
      <c r="T140" s="208"/>
      <c r="U140" s="209"/>
      <c r="V140" s="210"/>
      <c r="W140" s="243"/>
      <c r="X140" s="244"/>
      <c r="Y140" s="245"/>
      <c r="Z140" s="246"/>
      <c r="AA140" s="247"/>
      <c r="AB140" s="26"/>
      <c r="AC140" s="27"/>
      <c r="AD140" s="36" t="str">
        <f t="shared" si="13"/>
        <v/>
      </c>
      <c r="AE140" s="28"/>
      <c r="AF140" s="29"/>
      <c r="AG140" s="30"/>
      <c r="AH140" s="189"/>
      <c r="AI140" s="189"/>
      <c r="AJ140" s="189"/>
    </row>
    <row r="141" spans="1:36" s="4" customFormat="1" ht="15" customHeight="1" x14ac:dyDescent="0.25">
      <c r="A141" s="14"/>
      <c r="B141" s="15"/>
      <c r="C141" s="16"/>
      <c r="D141" s="17"/>
      <c r="E141" s="18"/>
      <c r="F141" s="19"/>
      <c r="G141" s="32">
        <f t="shared" si="14"/>
        <v>0</v>
      </c>
      <c r="H141" s="12"/>
      <c r="I141" s="33">
        <f t="shared" si="18"/>
        <v>0</v>
      </c>
      <c r="J141" s="11"/>
      <c r="K141" s="34">
        <f t="shared" si="19"/>
        <v>0</v>
      </c>
      <c r="L141" s="35" t="str">
        <f t="shared" si="17"/>
        <v/>
      </c>
      <c r="M141" s="37"/>
      <c r="N141" s="38"/>
      <c r="O141" s="152"/>
      <c r="P141" s="148"/>
      <c r="Q141" s="39"/>
      <c r="R141" s="206"/>
      <c r="S141" s="207"/>
      <c r="T141" s="208"/>
      <c r="U141" s="209"/>
      <c r="V141" s="210"/>
      <c r="W141" s="243"/>
      <c r="X141" s="244"/>
      <c r="Y141" s="245"/>
      <c r="Z141" s="246"/>
      <c r="AA141" s="247"/>
      <c r="AB141" s="26"/>
      <c r="AC141" s="27"/>
      <c r="AD141" s="36" t="str">
        <f t="shared" si="13"/>
        <v/>
      </c>
      <c r="AE141" s="28"/>
      <c r="AF141" s="29"/>
      <c r="AG141" s="30"/>
      <c r="AH141" s="189"/>
      <c r="AI141" s="189"/>
      <c r="AJ141" s="189"/>
    </row>
    <row r="142" spans="1:36" s="4" customFormat="1" ht="15" customHeight="1" x14ac:dyDescent="0.25">
      <c r="A142" s="14"/>
      <c r="B142" s="15"/>
      <c r="C142" s="16"/>
      <c r="D142" s="17"/>
      <c r="E142" s="18"/>
      <c r="F142" s="19"/>
      <c r="G142" s="32">
        <f t="shared" si="14"/>
        <v>0</v>
      </c>
      <c r="H142" s="12"/>
      <c r="I142" s="33">
        <f t="shared" si="18"/>
        <v>0</v>
      </c>
      <c r="J142" s="11"/>
      <c r="K142" s="34">
        <f t="shared" si="19"/>
        <v>0</v>
      </c>
      <c r="L142" s="35" t="str">
        <f t="shared" si="17"/>
        <v/>
      </c>
      <c r="M142" s="37"/>
      <c r="N142" s="38"/>
      <c r="O142" s="152"/>
      <c r="P142" s="148"/>
      <c r="Q142" s="39"/>
      <c r="R142" s="206"/>
      <c r="S142" s="207"/>
      <c r="T142" s="208"/>
      <c r="U142" s="209"/>
      <c r="V142" s="210"/>
      <c r="W142" s="243"/>
      <c r="X142" s="244"/>
      <c r="Y142" s="245"/>
      <c r="Z142" s="246"/>
      <c r="AA142" s="247"/>
      <c r="AB142" s="26"/>
      <c r="AC142" s="27"/>
      <c r="AD142" s="36" t="str">
        <f t="shared" si="13"/>
        <v/>
      </c>
      <c r="AE142" s="28"/>
      <c r="AF142" s="29"/>
      <c r="AG142" s="30"/>
      <c r="AH142" s="189"/>
      <c r="AI142" s="189"/>
      <c r="AJ142" s="189"/>
    </row>
    <row r="143" spans="1:36" s="5" customFormat="1" ht="15" customHeight="1" x14ac:dyDescent="0.25">
      <c r="A143" s="14"/>
      <c r="B143" s="15"/>
      <c r="C143" s="16"/>
      <c r="D143" s="17"/>
      <c r="E143" s="18"/>
      <c r="F143" s="19"/>
      <c r="G143" s="32">
        <f t="shared" si="14"/>
        <v>0</v>
      </c>
      <c r="H143" s="12"/>
      <c r="I143" s="33">
        <f t="shared" si="18"/>
        <v>0</v>
      </c>
      <c r="J143" s="11"/>
      <c r="K143" s="34">
        <f t="shared" si="19"/>
        <v>0</v>
      </c>
      <c r="L143" s="35" t="str">
        <f t="shared" si="17"/>
        <v/>
      </c>
      <c r="M143" s="37"/>
      <c r="N143" s="38"/>
      <c r="O143" s="152"/>
      <c r="P143" s="148"/>
      <c r="Q143" s="39"/>
      <c r="R143" s="206"/>
      <c r="S143" s="207"/>
      <c r="T143" s="208"/>
      <c r="U143" s="209"/>
      <c r="V143" s="210"/>
      <c r="W143" s="243"/>
      <c r="X143" s="244"/>
      <c r="Y143" s="245"/>
      <c r="Z143" s="246"/>
      <c r="AA143" s="247"/>
      <c r="AB143" s="26"/>
      <c r="AC143" s="27"/>
      <c r="AD143" s="36" t="str">
        <f t="shared" si="13"/>
        <v/>
      </c>
      <c r="AE143" s="28"/>
      <c r="AF143" s="29"/>
      <c r="AG143" s="30"/>
      <c r="AH143" s="189"/>
      <c r="AI143" s="189"/>
      <c r="AJ143" s="189"/>
    </row>
    <row r="144" spans="1:36" s="5" customFormat="1" ht="15" customHeight="1" x14ac:dyDescent="0.25">
      <c r="A144" s="14"/>
      <c r="B144" s="15"/>
      <c r="C144" s="16"/>
      <c r="D144" s="17"/>
      <c r="E144" s="18"/>
      <c r="F144" s="19"/>
      <c r="G144" s="32">
        <f t="shared" si="14"/>
        <v>0</v>
      </c>
      <c r="H144" s="12"/>
      <c r="I144" s="33">
        <f t="shared" si="18"/>
        <v>0</v>
      </c>
      <c r="J144" s="11"/>
      <c r="K144" s="34">
        <f t="shared" si="19"/>
        <v>0</v>
      </c>
      <c r="L144" s="35" t="str">
        <f t="shared" si="17"/>
        <v/>
      </c>
      <c r="M144" s="37"/>
      <c r="N144" s="38"/>
      <c r="O144" s="152"/>
      <c r="P144" s="148"/>
      <c r="Q144" s="39"/>
      <c r="R144" s="206"/>
      <c r="S144" s="207"/>
      <c r="T144" s="208"/>
      <c r="U144" s="209"/>
      <c r="V144" s="210"/>
      <c r="W144" s="243"/>
      <c r="X144" s="244"/>
      <c r="Y144" s="245"/>
      <c r="Z144" s="246"/>
      <c r="AA144" s="247"/>
      <c r="AB144" s="26"/>
      <c r="AC144" s="27"/>
      <c r="AD144" s="36" t="str">
        <f t="shared" si="13"/>
        <v/>
      </c>
      <c r="AE144" s="28"/>
      <c r="AF144" s="29"/>
      <c r="AG144" s="30"/>
      <c r="AH144" s="189"/>
      <c r="AI144" s="189"/>
      <c r="AJ144" s="189"/>
    </row>
    <row r="145" spans="1:36" s="5" customFormat="1" ht="15" customHeight="1" x14ac:dyDescent="0.25">
      <c r="A145" s="14"/>
      <c r="B145" s="15"/>
      <c r="C145" s="16"/>
      <c r="D145" s="17"/>
      <c r="E145" s="18"/>
      <c r="F145" s="19"/>
      <c r="G145" s="32">
        <f t="shared" si="14"/>
        <v>0</v>
      </c>
      <c r="H145" s="12"/>
      <c r="I145" s="33">
        <f t="shared" si="18"/>
        <v>0</v>
      </c>
      <c r="J145" s="11"/>
      <c r="K145" s="34">
        <f t="shared" si="19"/>
        <v>0</v>
      </c>
      <c r="L145" s="35" t="str">
        <f t="shared" si="17"/>
        <v/>
      </c>
      <c r="M145" s="37"/>
      <c r="N145" s="38"/>
      <c r="O145" s="152"/>
      <c r="P145" s="148"/>
      <c r="Q145" s="39"/>
      <c r="R145" s="206"/>
      <c r="S145" s="207"/>
      <c r="T145" s="208"/>
      <c r="U145" s="209"/>
      <c r="V145" s="210"/>
      <c r="W145" s="243"/>
      <c r="X145" s="244"/>
      <c r="Y145" s="245"/>
      <c r="Z145" s="246"/>
      <c r="AA145" s="247"/>
      <c r="AB145" s="26"/>
      <c r="AC145" s="27"/>
      <c r="AD145" s="36" t="str">
        <f t="shared" si="13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25">
      <c r="A146" s="14"/>
      <c r="B146" s="15"/>
      <c r="C146" s="16"/>
      <c r="D146" s="17"/>
      <c r="E146" s="18"/>
      <c r="F146" s="19"/>
      <c r="G146" s="32">
        <f t="shared" si="14"/>
        <v>0</v>
      </c>
      <c r="H146" s="12"/>
      <c r="I146" s="33">
        <f t="shared" si="18"/>
        <v>0</v>
      </c>
      <c r="J146" s="11"/>
      <c r="K146" s="34">
        <f t="shared" si="19"/>
        <v>0</v>
      </c>
      <c r="L146" s="35" t="str">
        <f t="shared" si="17"/>
        <v/>
      </c>
      <c r="M146" s="37"/>
      <c r="N146" s="38"/>
      <c r="O146" s="152"/>
      <c r="P146" s="148"/>
      <c r="Q146" s="39"/>
      <c r="R146" s="206"/>
      <c r="S146" s="207"/>
      <c r="T146" s="208"/>
      <c r="U146" s="209"/>
      <c r="V146" s="210"/>
      <c r="W146" s="243"/>
      <c r="X146" s="244"/>
      <c r="Y146" s="245"/>
      <c r="Z146" s="246"/>
      <c r="AA146" s="247"/>
      <c r="AB146" s="26"/>
      <c r="AC146" s="27"/>
      <c r="AD146" s="36" t="str">
        <f t="shared" si="13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25">
      <c r="A147" s="14"/>
      <c r="B147" s="15"/>
      <c r="C147" s="16"/>
      <c r="D147" s="17"/>
      <c r="E147" s="18"/>
      <c r="F147" s="19"/>
      <c r="G147" s="32">
        <f t="shared" si="14"/>
        <v>0</v>
      </c>
      <c r="H147" s="12"/>
      <c r="I147" s="33">
        <f t="shared" si="18"/>
        <v>0</v>
      </c>
      <c r="J147" s="11"/>
      <c r="K147" s="34">
        <f t="shared" si="19"/>
        <v>0</v>
      </c>
      <c r="L147" s="35" t="str">
        <f t="shared" si="17"/>
        <v/>
      </c>
      <c r="M147" s="37"/>
      <c r="N147" s="38"/>
      <c r="O147" s="152"/>
      <c r="P147" s="148"/>
      <c r="Q147" s="39"/>
      <c r="R147" s="206"/>
      <c r="S147" s="207"/>
      <c r="T147" s="208"/>
      <c r="U147" s="209"/>
      <c r="V147" s="210"/>
      <c r="W147" s="243"/>
      <c r="X147" s="244"/>
      <c r="Y147" s="245"/>
      <c r="Z147" s="246"/>
      <c r="AA147" s="247"/>
      <c r="AB147" s="26"/>
      <c r="AC147" s="27"/>
      <c r="AD147" s="36" t="str">
        <f t="shared" si="13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25">
      <c r="A148" s="14"/>
      <c r="B148" s="15"/>
      <c r="C148" s="16"/>
      <c r="D148" s="17"/>
      <c r="E148" s="18"/>
      <c r="F148" s="19"/>
      <c r="G148" s="32">
        <f t="shared" si="14"/>
        <v>0</v>
      </c>
      <c r="H148" s="12"/>
      <c r="I148" s="33">
        <f t="shared" si="18"/>
        <v>0</v>
      </c>
      <c r="J148" s="11"/>
      <c r="K148" s="34">
        <f t="shared" si="19"/>
        <v>0</v>
      </c>
      <c r="L148" s="35" t="str">
        <f t="shared" si="17"/>
        <v/>
      </c>
      <c r="M148" s="37"/>
      <c r="N148" s="38"/>
      <c r="O148" s="152"/>
      <c r="P148" s="148"/>
      <c r="Q148" s="39"/>
      <c r="R148" s="206"/>
      <c r="S148" s="207"/>
      <c r="T148" s="208"/>
      <c r="U148" s="209"/>
      <c r="V148" s="210"/>
      <c r="W148" s="243"/>
      <c r="X148" s="244"/>
      <c r="Y148" s="245"/>
      <c r="Z148" s="246"/>
      <c r="AA148" s="247"/>
      <c r="AB148" s="26"/>
      <c r="AC148" s="27"/>
      <c r="AD148" s="36" t="str">
        <f t="shared" si="13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25">
      <c r="A149" s="14"/>
      <c r="B149" s="15"/>
      <c r="C149" s="16"/>
      <c r="D149" s="17"/>
      <c r="E149" s="18"/>
      <c r="F149" s="19"/>
      <c r="G149" s="32">
        <f t="shared" si="14"/>
        <v>0</v>
      </c>
      <c r="H149" s="12"/>
      <c r="I149" s="33">
        <f t="shared" si="18"/>
        <v>0</v>
      </c>
      <c r="J149" s="11"/>
      <c r="K149" s="34">
        <f t="shared" si="19"/>
        <v>0</v>
      </c>
      <c r="L149" s="35" t="str">
        <f t="shared" si="17"/>
        <v/>
      </c>
      <c r="M149" s="37"/>
      <c r="N149" s="38"/>
      <c r="O149" s="152"/>
      <c r="P149" s="148"/>
      <c r="Q149" s="39"/>
      <c r="R149" s="206"/>
      <c r="S149" s="207"/>
      <c r="T149" s="208"/>
      <c r="U149" s="209"/>
      <c r="V149" s="210"/>
      <c r="W149" s="243"/>
      <c r="X149" s="244"/>
      <c r="Y149" s="245"/>
      <c r="Z149" s="246"/>
      <c r="AA149" s="247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25">
      <c r="A150" s="14"/>
      <c r="B150" s="15"/>
      <c r="C150" s="16"/>
      <c r="D150" s="17"/>
      <c r="E150" s="18"/>
      <c r="F150" s="19"/>
      <c r="G150" s="32">
        <f t="shared" si="14"/>
        <v>0</v>
      </c>
      <c r="H150" s="12"/>
      <c r="I150" s="33">
        <f t="shared" si="18"/>
        <v>0</v>
      </c>
      <c r="J150" s="11"/>
      <c r="K150" s="34">
        <f t="shared" si="19"/>
        <v>0</v>
      </c>
      <c r="L150" s="35" t="str">
        <f t="shared" si="17"/>
        <v/>
      </c>
      <c r="M150" s="37"/>
      <c r="N150" s="38"/>
      <c r="O150" s="152"/>
      <c r="P150" s="148"/>
      <c r="Q150" s="39"/>
      <c r="R150" s="206"/>
      <c r="S150" s="207"/>
      <c r="T150" s="208"/>
      <c r="U150" s="209"/>
      <c r="V150" s="210"/>
      <c r="W150" s="243"/>
      <c r="X150" s="244"/>
      <c r="Y150" s="245"/>
      <c r="Z150" s="246"/>
      <c r="AA150" s="247"/>
      <c r="AB150" s="26"/>
      <c r="AC150" s="27"/>
      <c r="AD150" s="36" t="str">
        <f t="shared" si="20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25">
      <c r="A151" s="14"/>
      <c r="B151" s="15"/>
      <c r="C151" s="16"/>
      <c r="D151" s="17"/>
      <c r="E151" s="18"/>
      <c r="F151" s="19"/>
      <c r="G151" s="32">
        <f t="shared" si="14"/>
        <v>0</v>
      </c>
      <c r="H151" s="12"/>
      <c r="I151" s="33">
        <f t="shared" si="18"/>
        <v>0</v>
      </c>
      <c r="J151" s="11"/>
      <c r="K151" s="34">
        <f t="shared" si="19"/>
        <v>0</v>
      </c>
      <c r="L151" s="35" t="str">
        <f t="shared" si="17"/>
        <v/>
      </c>
      <c r="M151" s="37"/>
      <c r="N151" s="38"/>
      <c r="O151" s="152"/>
      <c r="P151" s="148"/>
      <c r="Q151" s="39"/>
      <c r="R151" s="206"/>
      <c r="S151" s="207"/>
      <c r="T151" s="208"/>
      <c r="U151" s="209"/>
      <c r="V151" s="210"/>
      <c r="W151" s="243"/>
      <c r="X151" s="244"/>
      <c r="Y151" s="245"/>
      <c r="Z151" s="246"/>
      <c r="AA151" s="247"/>
      <c r="AB151" s="26"/>
      <c r="AC151" s="27"/>
      <c r="AD151" s="36" t="str">
        <f t="shared" si="20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25">
      <c r="A152" s="14"/>
      <c r="B152" s="15"/>
      <c r="C152" s="16"/>
      <c r="D152" s="17"/>
      <c r="E152" s="18"/>
      <c r="F152" s="19"/>
      <c r="G152" s="32">
        <f t="shared" si="14"/>
        <v>0</v>
      </c>
      <c r="H152" s="12"/>
      <c r="I152" s="33">
        <f t="shared" si="18"/>
        <v>0</v>
      </c>
      <c r="J152" s="11"/>
      <c r="K152" s="34">
        <f t="shared" si="19"/>
        <v>0</v>
      </c>
      <c r="L152" s="35" t="str">
        <f t="shared" si="17"/>
        <v/>
      </c>
      <c r="M152" s="37"/>
      <c r="N152" s="38"/>
      <c r="O152" s="152"/>
      <c r="P152" s="148"/>
      <c r="Q152" s="39"/>
      <c r="R152" s="206"/>
      <c r="S152" s="207"/>
      <c r="T152" s="208"/>
      <c r="U152" s="209"/>
      <c r="V152" s="210"/>
      <c r="W152" s="243"/>
      <c r="X152" s="244"/>
      <c r="Y152" s="245"/>
      <c r="Z152" s="246"/>
      <c r="AA152" s="247"/>
      <c r="AB152" s="26"/>
      <c r="AC152" s="27"/>
      <c r="AD152" s="36" t="str">
        <f t="shared" si="20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25">
      <c r="A153" s="14"/>
      <c r="B153" s="15"/>
      <c r="C153" s="16"/>
      <c r="D153" s="17"/>
      <c r="E153" s="18"/>
      <c r="F153" s="19"/>
      <c r="G153" s="32">
        <f t="shared" si="14"/>
        <v>0</v>
      </c>
      <c r="H153" s="12"/>
      <c r="I153" s="33">
        <f t="shared" si="18"/>
        <v>0</v>
      </c>
      <c r="J153" s="11"/>
      <c r="K153" s="34">
        <f t="shared" si="19"/>
        <v>0</v>
      </c>
      <c r="L153" s="35" t="str">
        <f t="shared" si="17"/>
        <v/>
      </c>
      <c r="M153" s="37"/>
      <c r="N153" s="38"/>
      <c r="O153" s="152"/>
      <c r="P153" s="148"/>
      <c r="Q153" s="39"/>
      <c r="R153" s="206"/>
      <c r="S153" s="207"/>
      <c r="T153" s="208"/>
      <c r="U153" s="209"/>
      <c r="V153" s="210"/>
      <c r="W153" s="243"/>
      <c r="X153" s="244"/>
      <c r="Y153" s="245"/>
      <c r="Z153" s="246"/>
      <c r="AA153" s="247"/>
      <c r="AB153" s="26"/>
      <c r="AC153" s="27"/>
      <c r="AD153" s="36" t="str">
        <f t="shared" si="20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25">
      <c r="A154" s="14"/>
      <c r="B154" s="15"/>
      <c r="C154" s="16"/>
      <c r="D154" s="17"/>
      <c r="E154" s="18"/>
      <c r="F154" s="19"/>
      <c r="G154" s="32">
        <f t="shared" si="14"/>
        <v>0</v>
      </c>
      <c r="H154" s="12"/>
      <c r="I154" s="33">
        <f t="shared" si="18"/>
        <v>0</v>
      </c>
      <c r="J154" s="11"/>
      <c r="K154" s="34">
        <f t="shared" si="19"/>
        <v>0</v>
      </c>
      <c r="L154" s="35" t="str">
        <f t="shared" si="17"/>
        <v/>
      </c>
      <c r="M154" s="37"/>
      <c r="N154" s="38"/>
      <c r="O154" s="152"/>
      <c r="P154" s="148"/>
      <c r="Q154" s="39"/>
      <c r="R154" s="206"/>
      <c r="S154" s="207"/>
      <c r="T154" s="208"/>
      <c r="U154" s="209"/>
      <c r="V154" s="210"/>
      <c r="W154" s="243"/>
      <c r="X154" s="244"/>
      <c r="Y154" s="245"/>
      <c r="Z154" s="246"/>
      <c r="AA154" s="247"/>
      <c r="AB154" s="26"/>
      <c r="AC154" s="27"/>
      <c r="AD154" s="36" t="str">
        <f t="shared" si="20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25">
      <c r="A155" s="14"/>
      <c r="B155" s="15"/>
      <c r="C155" s="16"/>
      <c r="D155" s="17"/>
      <c r="E155" s="18"/>
      <c r="F155" s="19"/>
      <c r="G155" s="32">
        <f t="shared" si="14"/>
        <v>0</v>
      </c>
      <c r="H155" s="12"/>
      <c r="I155" s="33">
        <f t="shared" si="18"/>
        <v>0</v>
      </c>
      <c r="J155" s="11"/>
      <c r="K155" s="34">
        <f t="shared" si="19"/>
        <v>0</v>
      </c>
      <c r="L155" s="35" t="str">
        <f t="shared" si="17"/>
        <v/>
      </c>
      <c r="M155" s="37"/>
      <c r="N155" s="38"/>
      <c r="O155" s="152"/>
      <c r="P155" s="148"/>
      <c r="Q155" s="39"/>
      <c r="R155" s="206"/>
      <c r="S155" s="207"/>
      <c r="T155" s="208"/>
      <c r="U155" s="209"/>
      <c r="V155" s="210"/>
      <c r="W155" s="243"/>
      <c r="X155" s="244"/>
      <c r="Y155" s="245"/>
      <c r="Z155" s="246"/>
      <c r="AA155" s="247"/>
      <c r="AB155" s="26"/>
      <c r="AC155" s="27"/>
      <c r="AD155" s="36" t="str">
        <f t="shared" si="20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25">
      <c r="A156" s="14"/>
      <c r="B156" s="15"/>
      <c r="C156" s="16"/>
      <c r="D156" s="17"/>
      <c r="E156" s="18"/>
      <c r="F156" s="19"/>
      <c r="G156" s="32">
        <f t="shared" si="14"/>
        <v>0</v>
      </c>
      <c r="H156" s="12"/>
      <c r="I156" s="33">
        <f t="shared" si="18"/>
        <v>0</v>
      </c>
      <c r="J156" s="11"/>
      <c r="K156" s="34">
        <f t="shared" si="19"/>
        <v>0</v>
      </c>
      <c r="L156" s="35" t="str">
        <f t="shared" si="17"/>
        <v/>
      </c>
      <c r="M156" s="37"/>
      <c r="N156" s="38"/>
      <c r="O156" s="152"/>
      <c r="P156" s="148"/>
      <c r="Q156" s="39"/>
      <c r="R156" s="206"/>
      <c r="S156" s="207"/>
      <c r="T156" s="208"/>
      <c r="U156" s="209"/>
      <c r="V156" s="210"/>
      <c r="W156" s="243"/>
      <c r="X156" s="244"/>
      <c r="Y156" s="245"/>
      <c r="Z156" s="246"/>
      <c r="AA156" s="247"/>
      <c r="AB156" s="26"/>
      <c r="AC156" s="27"/>
      <c r="AD156" s="36" t="str">
        <f t="shared" si="20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25">
      <c r="A157" s="14"/>
      <c r="B157" s="15"/>
      <c r="C157" s="16"/>
      <c r="D157" s="17"/>
      <c r="E157" s="18"/>
      <c r="F157" s="19"/>
      <c r="G157" s="32">
        <f t="shared" si="14"/>
        <v>0</v>
      </c>
      <c r="H157" s="12"/>
      <c r="I157" s="33">
        <f t="shared" si="18"/>
        <v>0</v>
      </c>
      <c r="J157" s="11"/>
      <c r="K157" s="34">
        <f t="shared" si="19"/>
        <v>0</v>
      </c>
      <c r="L157" s="35" t="str">
        <f t="shared" si="17"/>
        <v/>
      </c>
      <c r="M157" s="37"/>
      <c r="N157" s="38"/>
      <c r="O157" s="152"/>
      <c r="P157" s="148"/>
      <c r="Q157" s="39"/>
      <c r="R157" s="206"/>
      <c r="S157" s="207"/>
      <c r="T157" s="208"/>
      <c r="U157" s="209"/>
      <c r="V157" s="210"/>
      <c r="W157" s="243"/>
      <c r="X157" s="244"/>
      <c r="Y157" s="245"/>
      <c r="Z157" s="246"/>
      <c r="AA157" s="247"/>
      <c r="AB157" s="26"/>
      <c r="AC157" s="27"/>
      <c r="AD157" s="36" t="str">
        <f t="shared" si="20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25">
      <c r="A158" s="14"/>
      <c r="B158" s="15"/>
      <c r="C158" s="16"/>
      <c r="D158" s="17"/>
      <c r="E158" s="18"/>
      <c r="F158" s="19"/>
      <c r="G158" s="32">
        <f t="shared" si="14"/>
        <v>0</v>
      </c>
      <c r="H158" s="12"/>
      <c r="I158" s="33">
        <f t="shared" si="18"/>
        <v>0</v>
      </c>
      <c r="J158" s="11"/>
      <c r="K158" s="34">
        <f t="shared" si="19"/>
        <v>0</v>
      </c>
      <c r="L158" s="35" t="str">
        <f t="shared" si="17"/>
        <v/>
      </c>
      <c r="M158" s="37"/>
      <c r="N158" s="38"/>
      <c r="O158" s="152"/>
      <c r="P158" s="148"/>
      <c r="Q158" s="39"/>
      <c r="R158" s="206"/>
      <c r="S158" s="207"/>
      <c r="T158" s="208"/>
      <c r="U158" s="209"/>
      <c r="V158" s="210"/>
      <c r="W158" s="243"/>
      <c r="X158" s="244"/>
      <c r="Y158" s="245"/>
      <c r="Z158" s="246"/>
      <c r="AA158" s="247"/>
      <c r="AB158" s="26"/>
      <c r="AC158" s="27"/>
      <c r="AD158" s="36" t="str">
        <f t="shared" si="20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25">
      <c r="A159" s="14"/>
      <c r="B159" s="15"/>
      <c r="C159" s="16"/>
      <c r="D159" s="17"/>
      <c r="E159" s="18"/>
      <c r="F159" s="19"/>
      <c r="G159" s="32">
        <f t="shared" si="14"/>
        <v>0</v>
      </c>
      <c r="H159" s="12"/>
      <c r="I159" s="33">
        <f t="shared" si="18"/>
        <v>0</v>
      </c>
      <c r="J159" s="11"/>
      <c r="K159" s="34">
        <f t="shared" si="19"/>
        <v>0</v>
      </c>
      <c r="L159" s="35" t="str">
        <f t="shared" si="17"/>
        <v/>
      </c>
      <c r="M159" s="37"/>
      <c r="N159" s="38"/>
      <c r="O159" s="152"/>
      <c r="P159" s="148"/>
      <c r="Q159" s="39"/>
      <c r="R159" s="206"/>
      <c r="S159" s="207"/>
      <c r="T159" s="208"/>
      <c r="U159" s="209"/>
      <c r="V159" s="210"/>
      <c r="W159" s="243"/>
      <c r="X159" s="244"/>
      <c r="Y159" s="245"/>
      <c r="Z159" s="246"/>
      <c r="AA159" s="247"/>
      <c r="AB159" s="26"/>
      <c r="AC159" s="27"/>
      <c r="AD159" s="36" t="str">
        <f t="shared" si="20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25">
      <c r="A160" s="14"/>
      <c r="B160" s="15"/>
      <c r="C160" s="16"/>
      <c r="D160" s="17"/>
      <c r="E160" s="18"/>
      <c r="F160" s="19"/>
      <c r="G160" s="32">
        <f t="shared" si="14"/>
        <v>0</v>
      </c>
      <c r="H160" s="12"/>
      <c r="I160" s="33">
        <f t="shared" si="18"/>
        <v>0</v>
      </c>
      <c r="J160" s="11"/>
      <c r="K160" s="34">
        <f t="shared" si="19"/>
        <v>0</v>
      </c>
      <c r="L160" s="35" t="str">
        <f t="shared" si="17"/>
        <v/>
      </c>
      <c r="M160" s="37"/>
      <c r="N160" s="38"/>
      <c r="O160" s="152"/>
      <c r="P160" s="148"/>
      <c r="Q160" s="39"/>
      <c r="R160" s="206"/>
      <c r="S160" s="207"/>
      <c r="T160" s="208"/>
      <c r="U160" s="209"/>
      <c r="V160" s="210"/>
      <c r="W160" s="243"/>
      <c r="X160" s="244"/>
      <c r="Y160" s="245"/>
      <c r="Z160" s="246"/>
      <c r="AA160" s="247"/>
      <c r="AB160" s="26"/>
      <c r="AC160" s="27"/>
      <c r="AD160" s="36" t="str">
        <f t="shared" si="20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25">
      <c r="A161" s="14"/>
      <c r="B161" s="15"/>
      <c r="C161" s="16"/>
      <c r="D161" s="17"/>
      <c r="E161" s="18"/>
      <c r="F161" s="19"/>
      <c r="G161" s="32">
        <f t="shared" si="14"/>
        <v>0</v>
      </c>
      <c r="H161" s="12"/>
      <c r="I161" s="33">
        <f t="shared" si="18"/>
        <v>0</v>
      </c>
      <c r="J161" s="11"/>
      <c r="K161" s="34">
        <f t="shared" si="19"/>
        <v>0</v>
      </c>
      <c r="L161" s="35" t="str">
        <f t="shared" si="17"/>
        <v/>
      </c>
      <c r="M161" s="37"/>
      <c r="N161" s="38"/>
      <c r="O161" s="152"/>
      <c r="P161" s="148"/>
      <c r="Q161" s="39"/>
      <c r="R161" s="206"/>
      <c r="S161" s="207"/>
      <c r="T161" s="208"/>
      <c r="U161" s="209"/>
      <c r="V161" s="210"/>
      <c r="W161" s="243"/>
      <c r="X161" s="244"/>
      <c r="Y161" s="245"/>
      <c r="Z161" s="246"/>
      <c r="AA161" s="247"/>
      <c r="AB161" s="26"/>
      <c r="AC161" s="27"/>
      <c r="AD161" s="36" t="str">
        <f t="shared" si="20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25">
      <c r="A162" s="14"/>
      <c r="B162" s="15"/>
      <c r="C162" s="16"/>
      <c r="D162" s="17"/>
      <c r="E162" s="18"/>
      <c r="F162" s="19"/>
      <c r="G162" s="32">
        <f t="shared" si="14"/>
        <v>0</v>
      </c>
      <c r="H162" s="12"/>
      <c r="I162" s="33">
        <f t="shared" si="18"/>
        <v>0</v>
      </c>
      <c r="J162" s="11"/>
      <c r="K162" s="34">
        <f t="shared" si="19"/>
        <v>0</v>
      </c>
      <c r="L162" s="35" t="str">
        <f t="shared" si="17"/>
        <v/>
      </c>
      <c r="M162" s="37"/>
      <c r="N162" s="38"/>
      <c r="O162" s="152"/>
      <c r="P162" s="148"/>
      <c r="Q162" s="39"/>
      <c r="R162" s="206"/>
      <c r="S162" s="207"/>
      <c r="T162" s="208"/>
      <c r="U162" s="209"/>
      <c r="V162" s="210"/>
      <c r="W162" s="243"/>
      <c r="X162" s="244"/>
      <c r="Y162" s="245"/>
      <c r="Z162" s="246"/>
      <c r="AA162" s="247"/>
      <c r="AB162" s="26"/>
      <c r="AC162" s="27"/>
      <c r="AD162" s="36" t="str">
        <f t="shared" si="20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25">
      <c r="A163" s="14"/>
      <c r="B163" s="15"/>
      <c r="C163" s="16"/>
      <c r="D163" s="17"/>
      <c r="E163" s="18"/>
      <c r="F163" s="19"/>
      <c r="G163" s="32">
        <f t="shared" si="14"/>
        <v>0</v>
      </c>
      <c r="H163" s="12"/>
      <c r="I163" s="33">
        <f t="shared" si="18"/>
        <v>0</v>
      </c>
      <c r="J163" s="11"/>
      <c r="K163" s="34">
        <f t="shared" si="19"/>
        <v>0</v>
      </c>
      <c r="L163" s="35" t="str">
        <f t="shared" si="17"/>
        <v/>
      </c>
      <c r="M163" s="37"/>
      <c r="N163" s="38"/>
      <c r="O163" s="152"/>
      <c r="P163" s="148"/>
      <c r="Q163" s="39"/>
      <c r="R163" s="206"/>
      <c r="S163" s="207"/>
      <c r="T163" s="208"/>
      <c r="U163" s="209"/>
      <c r="V163" s="210"/>
      <c r="W163" s="243"/>
      <c r="X163" s="244"/>
      <c r="Y163" s="245"/>
      <c r="Z163" s="246"/>
      <c r="AA163" s="247"/>
      <c r="AB163" s="26"/>
      <c r="AC163" s="27"/>
      <c r="AD163" s="36" t="str">
        <f t="shared" si="20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25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06"/>
      <c r="S164" s="207"/>
      <c r="T164" s="208"/>
      <c r="U164" s="209"/>
      <c r="V164" s="210"/>
      <c r="W164" s="243"/>
      <c r="X164" s="244"/>
      <c r="Y164" s="245"/>
      <c r="Z164" s="246"/>
      <c r="AA164" s="247"/>
      <c r="AB164" s="26"/>
      <c r="AC164" s="27"/>
      <c r="AD164" s="36" t="str">
        <f t="shared" si="20"/>
        <v/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25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06"/>
      <c r="S165" s="207"/>
      <c r="T165" s="208"/>
      <c r="U165" s="209"/>
      <c r="V165" s="210"/>
      <c r="W165" s="243"/>
      <c r="X165" s="244"/>
      <c r="Y165" s="245"/>
      <c r="Z165" s="246"/>
      <c r="AA165" s="247"/>
      <c r="AB165" s="26"/>
      <c r="AC165" s="27"/>
      <c r="AD165" s="36" t="str">
        <f t="shared" si="20"/>
        <v/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25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06"/>
      <c r="S166" s="207"/>
      <c r="T166" s="208"/>
      <c r="U166" s="209"/>
      <c r="V166" s="210"/>
      <c r="W166" s="243"/>
      <c r="X166" s="244"/>
      <c r="Y166" s="245"/>
      <c r="Z166" s="246"/>
      <c r="AA166" s="247"/>
      <c r="AB166" s="26"/>
      <c r="AC166" s="27"/>
      <c r="AD166" s="36" t="str">
        <f t="shared" si="20"/>
        <v/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25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06"/>
      <c r="S167" s="207"/>
      <c r="T167" s="208"/>
      <c r="U167" s="209"/>
      <c r="V167" s="210"/>
      <c r="W167" s="243"/>
      <c r="X167" s="244"/>
      <c r="Y167" s="245"/>
      <c r="Z167" s="246"/>
      <c r="AA167" s="247"/>
      <c r="AB167" s="26"/>
      <c r="AC167" s="27"/>
      <c r="AD167" s="36" t="str">
        <f t="shared" si="20"/>
        <v/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25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06"/>
      <c r="S168" s="207"/>
      <c r="T168" s="208"/>
      <c r="U168" s="209"/>
      <c r="V168" s="210"/>
      <c r="W168" s="243"/>
      <c r="X168" s="244"/>
      <c r="Y168" s="245"/>
      <c r="Z168" s="246"/>
      <c r="AA168" s="247"/>
      <c r="AB168" s="26"/>
      <c r="AC168" s="27"/>
      <c r="AD168" s="36" t="str">
        <f t="shared" si="20"/>
        <v/>
      </c>
      <c r="AE168" s="28"/>
      <c r="AF168" s="29"/>
      <c r="AG168" s="30"/>
      <c r="AH168" s="189"/>
      <c r="AI168" s="189"/>
      <c r="AJ168" s="189"/>
    </row>
    <row r="169" spans="1:36" s="4" customFormat="1" ht="15" customHeight="1" x14ac:dyDescent="0.25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06"/>
      <c r="S169" s="207"/>
      <c r="T169" s="208"/>
      <c r="U169" s="209"/>
      <c r="V169" s="210"/>
      <c r="W169" s="243"/>
      <c r="X169" s="244"/>
      <c r="Y169" s="245"/>
      <c r="Z169" s="246"/>
      <c r="AA169" s="247"/>
      <c r="AB169" s="26"/>
      <c r="AC169" s="27"/>
      <c r="AD169" s="36" t="str">
        <f t="shared" si="20"/>
        <v/>
      </c>
      <c r="AE169" s="28"/>
      <c r="AF169" s="29"/>
      <c r="AG169" s="30"/>
      <c r="AH169" s="189"/>
      <c r="AI169" s="189"/>
      <c r="AJ169" s="189"/>
    </row>
    <row r="170" spans="1:36" s="4" customFormat="1" ht="15" customHeight="1" x14ac:dyDescent="0.25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06"/>
      <c r="S170" s="207"/>
      <c r="T170" s="208"/>
      <c r="U170" s="209"/>
      <c r="V170" s="210"/>
      <c r="W170" s="243"/>
      <c r="X170" s="244"/>
      <c r="Y170" s="245"/>
      <c r="Z170" s="246"/>
      <c r="AA170" s="247"/>
      <c r="AB170" s="26"/>
      <c r="AC170" s="27"/>
      <c r="AD170" s="36" t="str">
        <f t="shared" si="20"/>
        <v/>
      </c>
      <c r="AE170" s="28"/>
      <c r="AF170" s="29"/>
      <c r="AG170" s="30"/>
      <c r="AH170" s="189"/>
      <c r="AI170" s="189"/>
      <c r="AJ170" s="189"/>
    </row>
    <row r="171" spans="1:36" s="4" customFormat="1" ht="15" customHeight="1" x14ac:dyDescent="0.25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06"/>
      <c r="S171" s="207"/>
      <c r="T171" s="208"/>
      <c r="U171" s="209"/>
      <c r="V171" s="210"/>
      <c r="W171" s="243"/>
      <c r="X171" s="244"/>
      <c r="Y171" s="245"/>
      <c r="Z171" s="246"/>
      <c r="AA171" s="247"/>
      <c r="AB171" s="26"/>
      <c r="AC171" s="27"/>
      <c r="AD171" s="36" t="str">
        <f t="shared" si="20"/>
        <v/>
      </c>
      <c r="AE171" s="28"/>
      <c r="AF171" s="29"/>
      <c r="AG171" s="30"/>
      <c r="AH171" s="189"/>
      <c r="AI171" s="189"/>
      <c r="AJ171" s="189"/>
    </row>
    <row r="172" spans="1:36" s="4" customFormat="1" ht="15" customHeight="1" x14ac:dyDescent="0.25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06"/>
      <c r="S172" s="207"/>
      <c r="T172" s="208"/>
      <c r="U172" s="209"/>
      <c r="V172" s="210"/>
      <c r="W172" s="243"/>
      <c r="X172" s="244"/>
      <c r="Y172" s="245"/>
      <c r="Z172" s="246"/>
      <c r="AA172" s="247"/>
      <c r="AB172" s="26"/>
      <c r="AC172" s="27"/>
      <c r="AD172" s="36" t="str">
        <f t="shared" si="20"/>
        <v/>
      </c>
      <c r="AE172" s="28"/>
      <c r="AF172" s="29"/>
      <c r="AG172" s="30"/>
      <c r="AH172" s="189"/>
      <c r="AI172" s="189"/>
      <c r="AJ172" s="189"/>
    </row>
    <row r="173" spans="1:36" s="4" customFormat="1" ht="15" customHeight="1" x14ac:dyDescent="0.25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06"/>
      <c r="S173" s="207"/>
      <c r="T173" s="208"/>
      <c r="U173" s="209"/>
      <c r="V173" s="210"/>
      <c r="W173" s="243"/>
      <c r="X173" s="244"/>
      <c r="Y173" s="245"/>
      <c r="Z173" s="246"/>
      <c r="AA173" s="247"/>
      <c r="AB173" s="26"/>
      <c r="AC173" s="27"/>
      <c r="AD173" s="36" t="str">
        <f t="shared" si="20"/>
        <v/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25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06"/>
      <c r="S174" s="207"/>
      <c r="T174" s="208"/>
      <c r="U174" s="209"/>
      <c r="V174" s="210"/>
      <c r="W174" s="243"/>
      <c r="X174" s="244"/>
      <c r="Y174" s="245"/>
      <c r="Z174" s="246"/>
      <c r="AA174" s="247"/>
      <c r="AB174" s="26"/>
      <c r="AC174" s="27"/>
      <c r="AD174" s="36" t="str">
        <f t="shared" si="20"/>
        <v/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25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06"/>
      <c r="S175" s="207"/>
      <c r="T175" s="208"/>
      <c r="U175" s="209"/>
      <c r="V175" s="210"/>
      <c r="W175" s="243"/>
      <c r="X175" s="244"/>
      <c r="Y175" s="245"/>
      <c r="Z175" s="246"/>
      <c r="AA175" s="247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25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06"/>
      <c r="S176" s="207"/>
      <c r="T176" s="208"/>
      <c r="U176" s="209"/>
      <c r="V176" s="210"/>
      <c r="W176" s="243"/>
      <c r="X176" s="244"/>
      <c r="Y176" s="245"/>
      <c r="Z176" s="246"/>
      <c r="AA176" s="247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25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06"/>
      <c r="S177" s="207"/>
      <c r="T177" s="208"/>
      <c r="U177" s="209"/>
      <c r="V177" s="210"/>
      <c r="W177" s="243"/>
      <c r="X177" s="244"/>
      <c r="Y177" s="245"/>
      <c r="Z177" s="246"/>
      <c r="AA177" s="247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25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06"/>
      <c r="S178" s="207"/>
      <c r="T178" s="208"/>
      <c r="U178" s="209"/>
      <c r="V178" s="210"/>
      <c r="W178" s="243"/>
      <c r="X178" s="244"/>
      <c r="Y178" s="245"/>
      <c r="Z178" s="246"/>
      <c r="AA178" s="247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25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06"/>
      <c r="S179" s="207"/>
      <c r="T179" s="208"/>
      <c r="U179" s="209"/>
      <c r="V179" s="210"/>
      <c r="W179" s="243"/>
      <c r="X179" s="244"/>
      <c r="Y179" s="245"/>
      <c r="Z179" s="246"/>
      <c r="AA179" s="247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25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06"/>
      <c r="S180" s="207"/>
      <c r="T180" s="208"/>
      <c r="U180" s="209"/>
      <c r="V180" s="210"/>
      <c r="W180" s="243"/>
      <c r="X180" s="244"/>
      <c r="Y180" s="245"/>
      <c r="Z180" s="246"/>
      <c r="AA180" s="247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25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6"/>
      <c r="S181" s="207"/>
      <c r="T181" s="208"/>
      <c r="U181" s="209"/>
      <c r="V181" s="210"/>
      <c r="W181" s="243"/>
      <c r="X181" s="244"/>
      <c r="Y181" s="245"/>
      <c r="Z181" s="246"/>
      <c r="AA181" s="247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25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6"/>
      <c r="S182" s="207"/>
      <c r="T182" s="208"/>
      <c r="U182" s="209"/>
      <c r="V182" s="210"/>
      <c r="W182" s="243"/>
      <c r="X182" s="244"/>
      <c r="Y182" s="245"/>
      <c r="Z182" s="246"/>
      <c r="AA182" s="247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25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6"/>
      <c r="S183" s="207"/>
      <c r="T183" s="208"/>
      <c r="U183" s="209"/>
      <c r="V183" s="210"/>
      <c r="W183" s="243"/>
      <c r="X183" s="244"/>
      <c r="Y183" s="245"/>
      <c r="Z183" s="246"/>
      <c r="AA183" s="247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25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6"/>
      <c r="S184" s="207"/>
      <c r="T184" s="208"/>
      <c r="U184" s="209"/>
      <c r="V184" s="210"/>
      <c r="W184" s="243"/>
      <c r="X184" s="244"/>
      <c r="Y184" s="245"/>
      <c r="Z184" s="246"/>
      <c r="AA184" s="247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25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6"/>
      <c r="S185" s="207"/>
      <c r="T185" s="208"/>
      <c r="U185" s="209"/>
      <c r="V185" s="210"/>
      <c r="W185" s="243"/>
      <c r="X185" s="244"/>
      <c r="Y185" s="245"/>
      <c r="Z185" s="246"/>
      <c r="AA185" s="247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25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6"/>
      <c r="S186" s="207"/>
      <c r="T186" s="208"/>
      <c r="U186" s="209"/>
      <c r="V186" s="210"/>
      <c r="W186" s="243"/>
      <c r="X186" s="244"/>
      <c r="Y186" s="245"/>
      <c r="Z186" s="246"/>
      <c r="AA186" s="247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25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6"/>
      <c r="S187" s="207"/>
      <c r="T187" s="208"/>
      <c r="U187" s="209"/>
      <c r="V187" s="210"/>
      <c r="W187" s="243"/>
      <c r="X187" s="244"/>
      <c r="Y187" s="245"/>
      <c r="Z187" s="246"/>
      <c r="AA187" s="247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25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6"/>
      <c r="S188" s="207"/>
      <c r="T188" s="208"/>
      <c r="U188" s="209"/>
      <c r="V188" s="210"/>
      <c r="W188" s="243"/>
      <c r="X188" s="244"/>
      <c r="Y188" s="245"/>
      <c r="Z188" s="246"/>
      <c r="AA188" s="247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25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6"/>
      <c r="S189" s="207"/>
      <c r="T189" s="208"/>
      <c r="U189" s="209"/>
      <c r="V189" s="210"/>
      <c r="W189" s="243"/>
      <c r="X189" s="244"/>
      <c r="Y189" s="245"/>
      <c r="Z189" s="246"/>
      <c r="AA189" s="247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25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6"/>
      <c r="S190" s="207"/>
      <c r="T190" s="208"/>
      <c r="U190" s="209"/>
      <c r="V190" s="210"/>
      <c r="W190" s="243"/>
      <c r="X190" s="244"/>
      <c r="Y190" s="245"/>
      <c r="Z190" s="246"/>
      <c r="AA190" s="247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25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6"/>
      <c r="S191" s="207"/>
      <c r="T191" s="208"/>
      <c r="U191" s="209"/>
      <c r="V191" s="210"/>
      <c r="W191" s="243"/>
      <c r="X191" s="244"/>
      <c r="Y191" s="245"/>
      <c r="Z191" s="246"/>
      <c r="AA191" s="247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25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6"/>
      <c r="S192" s="207"/>
      <c r="T192" s="208"/>
      <c r="U192" s="209"/>
      <c r="V192" s="210"/>
      <c r="W192" s="243"/>
      <c r="X192" s="244"/>
      <c r="Y192" s="245"/>
      <c r="Z192" s="246"/>
      <c r="AA192" s="247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25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6"/>
      <c r="S193" s="207"/>
      <c r="T193" s="208"/>
      <c r="U193" s="209"/>
      <c r="V193" s="210"/>
      <c r="W193" s="243"/>
      <c r="X193" s="244"/>
      <c r="Y193" s="245"/>
      <c r="Z193" s="246"/>
      <c r="AA193" s="247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25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6"/>
      <c r="S194" s="207"/>
      <c r="T194" s="208"/>
      <c r="U194" s="209"/>
      <c r="V194" s="210"/>
      <c r="W194" s="243"/>
      <c r="X194" s="244"/>
      <c r="Y194" s="245"/>
      <c r="Z194" s="246"/>
      <c r="AA194" s="247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25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06"/>
      <c r="S195" s="207"/>
      <c r="T195" s="208"/>
      <c r="U195" s="209"/>
      <c r="V195" s="210"/>
      <c r="W195" s="243"/>
      <c r="X195" s="244"/>
      <c r="Y195" s="245"/>
      <c r="Z195" s="246"/>
      <c r="AA195" s="247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25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06"/>
      <c r="S196" s="207"/>
      <c r="T196" s="208"/>
      <c r="U196" s="209"/>
      <c r="V196" s="210"/>
      <c r="W196" s="243"/>
      <c r="X196" s="244"/>
      <c r="Y196" s="245"/>
      <c r="Z196" s="246"/>
      <c r="AA196" s="247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25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06"/>
      <c r="S197" s="207"/>
      <c r="T197" s="208"/>
      <c r="U197" s="209"/>
      <c r="V197" s="210"/>
      <c r="W197" s="243"/>
      <c r="X197" s="244"/>
      <c r="Y197" s="245"/>
      <c r="Z197" s="246"/>
      <c r="AA197" s="247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25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06"/>
      <c r="S198" s="207"/>
      <c r="T198" s="208"/>
      <c r="U198" s="209"/>
      <c r="V198" s="210"/>
      <c r="W198" s="243"/>
      <c r="X198" s="244"/>
      <c r="Y198" s="245"/>
      <c r="Z198" s="246"/>
      <c r="AA198" s="247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25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06"/>
      <c r="S199" s="207"/>
      <c r="T199" s="208"/>
      <c r="U199" s="209"/>
      <c r="V199" s="210"/>
      <c r="W199" s="243"/>
      <c r="X199" s="244"/>
      <c r="Y199" s="245"/>
      <c r="Z199" s="246"/>
      <c r="AA199" s="247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25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06"/>
      <c r="S200" s="207"/>
      <c r="T200" s="208"/>
      <c r="U200" s="209"/>
      <c r="V200" s="210"/>
      <c r="W200" s="243"/>
      <c r="X200" s="244"/>
      <c r="Y200" s="245"/>
      <c r="Z200" s="246"/>
      <c r="AA200" s="247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25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06"/>
      <c r="S201" s="207"/>
      <c r="T201" s="208"/>
      <c r="U201" s="209"/>
      <c r="V201" s="210"/>
      <c r="W201" s="243"/>
      <c r="X201" s="244"/>
      <c r="Y201" s="245"/>
      <c r="Z201" s="246"/>
      <c r="AA201" s="247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25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06"/>
      <c r="S202" s="207"/>
      <c r="T202" s="208"/>
      <c r="U202" s="209"/>
      <c r="V202" s="210"/>
      <c r="W202" s="243"/>
      <c r="X202" s="244"/>
      <c r="Y202" s="245"/>
      <c r="Z202" s="246"/>
      <c r="AA202" s="247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25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06"/>
      <c r="S203" s="207"/>
      <c r="T203" s="208"/>
      <c r="U203" s="209"/>
      <c r="V203" s="210"/>
      <c r="W203" s="243"/>
      <c r="X203" s="244"/>
      <c r="Y203" s="245"/>
      <c r="Z203" s="246"/>
      <c r="AA203" s="247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25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06"/>
      <c r="S204" s="207"/>
      <c r="T204" s="208"/>
      <c r="U204" s="209"/>
      <c r="V204" s="210"/>
      <c r="W204" s="243"/>
      <c r="X204" s="244"/>
      <c r="Y204" s="245"/>
      <c r="Z204" s="246"/>
      <c r="AA204" s="247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25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06"/>
      <c r="S205" s="207"/>
      <c r="T205" s="208"/>
      <c r="U205" s="209"/>
      <c r="V205" s="210"/>
      <c r="W205" s="243"/>
      <c r="X205" s="244"/>
      <c r="Y205" s="245"/>
      <c r="Z205" s="246"/>
      <c r="AA205" s="247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25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06"/>
      <c r="S206" s="207"/>
      <c r="T206" s="208"/>
      <c r="U206" s="209"/>
      <c r="V206" s="210"/>
      <c r="W206" s="243"/>
      <c r="X206" s="244"/>
      <c r="Y206" s="245"/>
      <c r="Z206" s="246"/>
      <c r="AA206" s="247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25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06"/>
      <c r="S207" s="207"/>
      <c r="T207" s="208"/>
      <c r="U207" s="209"/>
      <c r="V207" s="210"/>
      <c r="W207" s="243"/>
      <c r="X207" s="244"/>
      <c r="Y207" s="245"/>
      <c r="Z207" s="246"/>
      <c r="AA207" s="247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25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06"/>
      <c r="S208" s="207"/>
      <c r="T208" s="208"/>
      <c r="U208" s="209"/>
      <c r="V208" s="210"/>
      <c r="W208" s="243"/>
      <c r="X208" s="244"/>
      <c r="Y208" s="245"/>
      <c r="Z208" s="246"/>
      <c r="AA208" s="247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25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06"/>
      <c r="S209" s="207"/>
      <c r="T209" s="208"/>
      <c r="U209" s="209"/>
      <c r="V209" s="210"/>
      <c r="W209" s="243"/>
      <c r="X209" s="244"/>
      <c r="Y209" s="245"/>
      <c r="Z209" s="246"/>
      <c r="AA209" s="247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25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06"/>
      <c r="S210" s="207"/>
      <c r="T210" s="208"/>
      <c r="U210" s="209"/>
      <c r="V210" s="210"/>
      <c r="W210" s="243"/>
      <c r="X210" s="244"/>
      <c r="Y210" s="245"/>
      <c r="Z210" s="246"/>
      <c r="AA210" s="247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25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06"/>
      <c r="S211" s="207"/>
      <c r="T211" s="208"/>
      <c r="U211" s="209"/>
      <c r="V211" s="210"/>
      <c r="W211" s="243"/>
      <c r="X211" s="244"/>
      <c r="Y211" s="245"/>
      <c r="Z211" s="246"/>
      <c r="AA211" s="247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25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06"/>
      <c r="S212" s="207"/>
      <c r="T212" s="208"/>
      <c r="U212" s="209"/>
      <c r="V212" s="210"/>
      <c r="W212" s="243"/>
      <c r="X212" s="244"/>
      <c r="Y212" s="245"/>
      <c r="Z212" s="246"/>
      <c r="AA212" s="247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25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06"/>
      <c r="S213" s="207"/>
      <c r="T213" s="208"/>
      <c r="U213" s="209"/>
      <c r="V213" s="210"/>
      <c r="W213" s="243"/>
      <c r="X213" s="244"/>
      <c r="Y213" s="245"/>
      <c r="Z213" s="246"/>
      <c r="AA213" s="247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25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06"/>
      <c r="S214" s="207"/>
      <c r="T214" s="208"/>
      <c r="U214" s="209"/>
      <c r="V214" s="210"/>
      <c r="W214" s="243"/>
      <c r="X214" s="244"/>
      <c r="Y214" s="245"/>
      <c r="Z214" s="246"/>
      <c r="AA214" s="247"/>
      <c r="AB214" s="26"/>
      <c r="AC214" s="27"/>
      <c r="AD214" s="36" t="str">
        <f t="shared" si="25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25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06"/>
      <c r="S215" s="207"/>
      <c r="T215" s="208"/>
      <c r="U215" s="209"/>
      <c r="V215" s="210"/>
      <c r="W215" s="243"/>
      <c r="X215" s="244"/>
      <c r="Y215" s="245"/>
      <c r="Z215" s="246"/>
      <c r="AA215" s="247"/>
      <c r="AB215" s="26"/>
      <c r="AC215" s="27"/>
      <c r="AD215" s="36" t="str">
        <f t="shared" si="25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25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06"/>
      <c r="S216" s="207"/>
      <c r="T216" s="208"/>
      <c r="U216" s="209"/>
      <c r="V216" s="210"/>
      <c r="W216" s="243"/>
      <c r="X216" s="244"/>
      <c r="Y216" s="245"/>
      <c r="Z216" s="246"/>
      <c r="AA216" s="247"/>
      <c r="AB216" s="26"/>
      <c r="AC216" s="27"/>
      <c r="AD216" s="36" t="str">
        <f t="shared" si="25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25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06"/>
      <c r="S217" s="207"/>
      <c r="T217" s="208"/>
      <c r="U217" s="209"/>
      <c r="V217" s="210"/>
      <c r="W217" s="243"/>
      <c r="X217" s="244"/>
      <c r="Y217" s="245"/>
      <c r="Z217" s="246"/>
      <c r="AA217" s="247"/>
      <c r="AB217" s="26"/>
      <c r="AC217" s="27"/>
      <c r="AD217" s="36" t="str">
        <f t="shared" si="25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25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06"/>
      <c r="S218" s="207"/>
      <c r="T218" s="208"/>
      <c r="U218" s="209"/>
      <c r="V218" s="210"/>
      <c r="W218" s="243"/>
      <c r="X218" s="244"/>
      <c r="Y218" s="245"/>
      <c r="Z218" s="246"/>
      <c r="AA218" s="247"/>
      <c r="AB218" s="26"/>
      <c r="AC218" s="27"/>
      <c r="AD218" s="36" t="str">
        <f t="shared" si="25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25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06"/>
      <c r="S219" s="207"/>
      <c r="T219" s="208"/>
      <c r="U219" s="209"/>
      <c r="V219" s="210"/>
      <c r="W219" s="243"/>
      <c r="X219" s="244"/>
      <c r="Y219" s="245"/>
      <c r="Z219" s="246"/>
      <c r="AA219" s="247"/>
      <c r="AB219" s="26"/>
      <c r="AC219" s="27"/>
      <c r="AD219" s="36" t="str">
        <f t="shared" si="25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25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06"/>
      <c r="S220" s="207"/>
      <c r="T220" s="208"/>
      <c r="U220" s="209"/>
      <c r="V220" s="210"/>
      <c r="W220" s="243"/>
      <c r="X220" s="244"/>
      <c r="Y220" s="245"/>
      <c r="Z220" s="246"/>
      <c r="AA220" s="247"/>
      <c r="AB220" s="26"/>
      <c r="AC220" s="27"/>
      <c r="AD220" s="36" t="str">
        <f t="shared" si="25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25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06"/>
      <c r="S221" s="207"/>
      <c r="T221" s="208"/>
      <c r="U221" s="209"/>
      <c r="V221" s="210"/>
      <c r="W221" s="243"/>
      <c r="X221" s="244"/>
      <c r="Y221" s="245"/>
      <c r="Z221" s="246"/>
      <c r="AA221" s="247"/>
      <c r="AB221" s="26"/>
      <c r="AC221" s="27"/>
      <c r="AD221" s="36" t="str">
        <f t="shared" si="25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25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06"/>
      <c r="S222" s="207"/>
      <c r="T222" s="208"/>
      <c r="U222" s="209"/>
      <c r="V222" s="210"/>
      <c r="W222" s="243"/>
      <c r="X222" s="244"/>
      <c r="Y222" s="245"/>
      <c r="Z222" s="246"/>
      <c r="AA222" s="247"/>
      <c r="AB222" s="26"/>
      <c r="AC222" s="27"/>
      <c r="AD222" s="36" t="str">
        <f t="shared" si="25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25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06"/>
      <c r="S223" s="207"/>
      <c r="T223" s="208"/>
      <c r="U223" s="209"/>
      <c r="V223" s="210"/>
      <c r="W223" s="243"/>
      <c r="X223" s="244"/>
      <c r="Y223" s="245"/>
      <c r="Z223" s="246"/>
      <c r="AA223" s="247"/>
      <c r="AB223" s="26"/>
      <c r="AC223" s="27"/>
      <c r="AD223" s="36" t="str">
        <f t="shared" si="25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25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06"/>
      <c r="S224" s="207"/>
      <c r="T224" s="208"/>
      <c r="U224" s="209"/>
      <c r="V224" s="210"/>
      <c r="W224" s="243"/>
      <c r="X224" s="244"/>
      <c r="Y224" s="245"/>
      <c r="Z224" s="246"/>
      <c r="AA224" s="247"/>
      <c r="AB224" s="26"/>
      <c r="AC224" s="27"/>
      <c r="AD224" s="36" t="str">
        <f t="shared" si="25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25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06"/>
      <c r="S225" s="207"/>
      <c r="T225" s="208"/>
      <c r="U225" s="209"/>
      <c r="V225" s="210"/>
      <c r="W225" s="243"/>
      <c r="X225" s="244"/>
      <c r="Y225" s="245"/>
      <c r="Z225" s="246"/>
      <c r="AA225" s="247"/>
      <c r="AB225" s="26"/>
      <c r="AC225" s="27"/>
      <c r="AD225" s="36" t="str">
        <f t="shared" si="25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25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06"/>
      <c r="S226" s="207"/>
      <c r="T226" s="208"/>
      <c r="U226" s="209"/>
      <c r="V226" s="210"/>
      <c r="W226" s="243"/>
      <c r="X226" s="244"/>
      <c r="Y226" s="245"/>
      <c r="Z226" s="246"/>
      <c r="AA226" s="247"/>
      <c r="AB226" s="26"/>
      <c r="AC226" s="27"/>
      <c r="AD226" s="36" t="str">
        <f t="shared" si="25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25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06"/>
      <c r="S227" s="207"/>
      <c r="T227" s="208"/>
      <c r="U227" s="209"/>
      <c r="V227" s="210"/>
      <c r="W227" s="243"/>
      <c r="X227" s="244"/>
      <c r="Y227" s="245"/>
      <c r="Z227" s="246"/>
      <c r="AA227" s="247"/>
      <c r="AB227" s="26"/>
      <c r="AC227" s="27"/>
      <c r="AD227" s="36" t="str">
        <f t="shared" si="25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25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06"/>
      <c r="S228" s="207"/>
      <c r="T228" s="208"/>
      <c r="U228" s="209"/>
      <c r="V228" s="210"/>
      <c r="W228" s="243"/>
      <c r="X228" s="244"/>
      <c r="Y228" s="245"/>
      <c r="Z228" s="246"/>
      <c r="AA228" s="247"/>
      <c r="AB228" s="26"/>
      <c r="AC228" s="27"/>
      <c r="AD228" s="36" t="str">
        <f t="shared" si="25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25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06"/>
      <c r="S229" s="207"/>
      <c r="T229" s="208"/>
      <c r="U229" s="209"/>
      <c r="V229" s="210"/>
      <c r="W229" s="243"/>
      <c r="X229" s="244"/>
      <c r="Y229" s="245"/>
      <c r="Z229" s="246"/>
      <c r="AA229" s="247"/>
      <c r="AB229" s="26"/>
      <c r="AC229" s="27"/>
      <c r="AD229" s="36" t="str">
        <f t="shared" si="25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25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06"/>
      <c r="S230" s="207"/>
      <c r="T230" s="208"/>
      <c r="U230" s="209"/>
      <c r="V230" s="210"/>
      <c r="W230" s="243"/>
      <c r="X230" s="244"/>
      <c r="Y230" s="245"/>
      <c r="Z230" s="246"/>
      <c r="AA230" s="247"/>
      <c r="AB230" s="26"/>
      <c r="AC230" s="27"/>
      <c r="AD230" s="36" t="str">
        <f t="shared" si="25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25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06"/>
      <c r="S231" s="207"/>
      <c r="T231" s="208"/>
      <c r="U231" s="209"/>
      <c r="V231" s="210"/>
      <c r="W231" s="243"/>
      <c r="X231" s="244"/>
      <c r="Y231" s="245"/>
      <c r="Z231" s="246"/>
      <c r="AA231" s="247"/>
      <c r="AB231" s="26"/>
      <c r="AC231" s="27"/>
      <c r="AD231" s="36" t="str">
        <f t="shared" si="25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25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06"/>
      <c r="S232" s="207"/>
      <c r="T232" s="208"/>
      <c r="U232" s="209"/>
      <c r="V232" s="210"/>
      <c r="W232" s="243"/>
      <c r="X232" s="244"/>
      <c r="Y232" s="245"/>
      <c r="Z232" s="246"/>
      <c r="AA232" s="247"/>
      <c r="AB232" s="26"/>
      <c r="AC232" s="27"/>
      <c r="AD232" s="36" t="str">
        <f t="shared" si="25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25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06"/>
      <c r="S233" s="207"/>
      <c r="T233" s="208"/>
      <c r="U233" s="209"/>
      <c r="V233" s="210"/>
      <c r="W233" s="243"/>
      <c r="X233" s="244"/>
      <c r="Y233" s="245"/>
      <c r="Z233" s="246"/>
      <c r="AA233" s="247"/>
      <c r="AB233" s="26"/>
      <c r="AC233" s="27"/>
      <c r="AD233" s="36" t="str">
        <f t="shared" si="25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25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06"/>
      <c r="S234" s="207"/>
      <c r="T234" s="208"/>
      <c r="U234" s="209"/>
      <c r="V234" s="210"/>
      <c r="W234" s="243"/>
      <c r="X234" s="244"/>
      <c r="Y234" s="245"/>
      <c r="Z234" s="246"/>
      <c r="AA234" s="247"/>
      <c r="AB234" s="26"/>
      <c r="AC234" s="27"/>
      <c r="AD234" s="36" t="str">
        <f t="shared" si="25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25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06"/>
      <c r="S235" s="207"/>
      <c r="T235" s="208"/>
      <c r="U235" s="209"/>
      <c r="V235" s="210"/>
      <c r="W235" s="243"/>
      <c r="X235" s="244"/>
      <c r="Y235" s="245"/>
      <c r="Z235" s="246"/>
      <c r="AA235" s="247"/>
      <c r="AB235" s="26"/>
      <c r="AC235" s="27"/>
      <c r="AD235" s="36" t="str">
        <f t="shared" si="25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25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06"/>
      <c r="S236" s="207"/>
      <c r="T236" s="208"/>
      <c r="U236" s="209"/>
      <c r="V236" s="210"/>
      <c r="W236" s="243"/>
      <c r="X236" s="244"/>
      <c r="Y236" s="245"/>
      <c r="Z236" s="246"/>
      <c r="AA236" s="247"/>
      <c r="AB236" s="26"/>
      <c r="AC236" s="27"/>
      <c r="AD236" s="36" t="str">
        <f t="shared" si="25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25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06"/>
      <c r="S237" s="207"/>
      <c r="T237" s="208"/>
      <c r="U237" s="209"/>
      <c r="V237" s="210"/>
      <c r="W237" s="243"/>
      <c r="X237" s="244"/>
      <c r="Y237" s="245"/>
      <c r="Z237" s="246"/>
      <c r="AA237" s="247"/>
      <c r="AB237" s="26"/>
      <c r="AC237" s="27"/>
      <c r="AD237" s="36" t="str">
        <f t="shared" si="25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25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06"/>
      <c r="S238" s="207"/>
      <c r="T238" s="208"/>
      <c r="U238" s="209"/>
      <c r="V238" s="210"/>
      <c r="W238" s="243"/>
      <c r="X238" s="244"/>
      <c r="Y238" s="245"/>
      <c r="Z238" s="246"/>
      <c r="AA238" s="247"/>
      <c r="AB238" s="26"/>
      <c r="AC238" s="27"/>
      <c r="AD238" s="36" t="str">
        <f t="shared" si="25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25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06"/>
      <c r="S239" s="207"/>
      <c r="T239" s="208"/>
      <c r="U239" s="209"/>
      <c r="V239" s="210"/>
      <c r="W239" s="243"/>
      <c r="X239" s="244"/>
      <c r="Y239" s="245"/>
      <c r="Z239" s="246"/>
      <c r="AA239" s="247"/>
      <c r="AB239" s="26"/>
      <c r="AC239" s="27"/>
      <c r="AD239" s="36" t="str">
        <f t="shared" si="25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25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06"/>
      <c r="S240" s="207"/>
      <c r="T240" s="208"/>
      <c r="U240" s="209"/>
      <c r="V240" s="210"/>
      <c r="W240" s="243"/>
      <c r="X240" s="244"/>
      <c r="Y240" s="245"/>
      <c r="Z240" s="246"/>
      <c r="AA240" s="247"/>
      <c r="AB240" s="26"/>
      <c r="AC240" s="27"/>
      <c r="AD240" s="36" t="str">
        <f t="shared" si="25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25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06"/>
      <c r="S241" s="207"/>
      <c r="T241" s="208"/>
      <c r="U241" s="209"/>
      <c r="V241" s="210"/>
      <c r="W241" s="243"/>
      <c r="X241" s="244"/>
      <c r="Y241" s="245"/>
      <c r="Z241" s="246"/>
      <c r="AA241" s="247"/>
      <c r="AB241" s="26"/>
      <c r="AC241" s="27"/>
      <c r="AD241" s="36" t="str">
        <f t="shared" si="25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25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06"/>
      <c r="S242" s="207"/>
      <c r="T242" s="208"/>
      <c r="U242" s="209"/>
      <c r="V242" s="210"/>
      <c r="W242" s="243"/>
      <c r="X242" s="244"/>
      <c r="Y242" s="245"/>
      <c r="Z242" s="246"/>
      <c r="AA242" s="247"/>
      <c r="AB242" s="26"/>
      <c r="AC242" s="27"/>
      <c r="AD242" s="36" t="str">
        <f t="shared" si="25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25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06"/>
      <c r="S243" s="207"/>
      <c r="T243" s="208"/>
      <c r="U243" s="209"/>
      <c r="V243" s="210"/>
      <c r="W243" s="243"/>
      <c r="X243" s="244"/>
      <c r="Y243" s="245"/>
      <c r="Z243" s="246"/>
      <c r="AA243" s="247"/>
      <c r="AB243" s="26"/>
      <c r="AC243" s="27"/>
      <c r="AD243" s="36" t="str">
        <f t="shared" si="25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25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06"/>
      <c r="S244" s="207"/>
      <c r="T244" s="208"/>
      <c r="U244" s="209"/>
      <c r="V244" s="210"/>
      <c r="W244" s="243"/>
      <c r="X244" s="244"/>
      <c r="Y244" s="245"/>
      <c r="Z244" s="246"/>
      <c r="AA244" s="247"/>
      <c r="AB244" s="26"/>
      <c r="AC244" s="27"/>
      <c r="AD244" s="36" t="str">
        <f t="shared" si="25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25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06"/>
      <c r="S245" s="207"/>
      <c r="T245" s="208"/>
      <c r="U245" s="209"/>
      <c r="V245" s="210"/>
      <c r="W245" s="243"/>
      <c r="X245" s="244"/>
      <c r="Y245" s="245"/>
      <c r="Z245" s="246"/>
      <c r="AA245" s="247"/>
      <c r="AB245" s="26"/>
      <c r="AC245" s="27"/>
      <c r="AD245" s="36" t="str">
        <f t="shared" si="25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25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06"/>
      <c r="S246" s="207"/>
      <c r="T246" s="208"/>
      <c r="U246" s="209"/>
      <c r="V246" s="210"/>
      <c r="W246" s="243"/>
      <c r="X246" s="244"/>
      <c r="Y246" s="245"/>
      <c r="Z246" s="246"/>
      <c r="AA246" s="247"/>
      <c r="AB246" s="26"/>
      <c r="AC246" s="27"/>
      <c r="AD246" s="36" t="str">
        <f t="shared" si="25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25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06"/>
      <c r="S247" s="207"/>
      <c r="T247" s="208"/>
      <c r="U247" s="209"/>
      <c r="V247" s="210"/>
      <c r="W247" s="243"/>
      <c r="X247" s="244"/>
      <c r="Y247" s="245"/>
      <c r="Z247" s="246"/>
      <c r="AA247" s="247"/>
      <c r="AB247" s="26"/>
      <c r="AC247" s="27"/>
      <c r="AD247" s="36" t="str">
        <f t="shared" si="25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25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06"/>
      <c r="S248" s="207"/>
      <c r="T248" s="208"/>
      <c r="U248" s="209"/>
      <c r="V248" s="210"/>
      <c r="W248" s="243"/>
      <c r="X248" s="244"/>
      <c r="Y248" s="245"/>
      <c r="Z248" s="246"/>
      <c r="AA248" s="247"/>
      <c r="AB248" s="26"/>
      <c r="AC248" s="27"/>
      <c r="AD248" s="36" t="str">
        <f t="shared" si="25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25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06"/>
      <c r="S249" s="207"/>
      <c r="T249" s="208"/>
      <c r="U249" s="209"/>
      <c r="V249" s="210"/>
      <c r="W249" s="243"/>
      <c r="X249" s="244"/>
      <c r="Y249" s="245"/>
      <c r="Z249" s="246"/>
      <c r="AA249" s="247"/>
      <c r="AB249" s="26"/>
      <c r="AC249" s="27"/>
      <c r="AD249" s="36" t="str">
        <f t="shared" si="25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25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06"/>
      <c r="S250" s="207"/>
      <c r="T250" s="208"/>
      <c r="U250" s="209"/>
      <c r="V250" s="210"/>
      <c r="W250" s="243"/>
      <c r="X250" s="244"/>
      <c r="Y250" s="245"/>
      <c r="Z250" s="246"/>
      <c r="AA250" s="247"/>
      <c r="AB250" s="26"/>
      <c r="AC250" s="27"/>
      <c r="AD250" s="36" t="str">
        <f t="shared" si="25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25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06"/>
      <c r="S251" s="207"/>
      <c r="T251" s="208"/>
      <c r="U251" s="209"/>
      <c r="V251" s="210"/>
      <c r="W251" s="243"/>
      <c r="X251" s="244"/>
      <c r="Y251" s="245"/>
      <c r="Z251" s="246"/>
      <c r="AA251" s="247"/>
      <c r="AB251" s="26"/>
      <c r="AC251" s="27"/>
      <c r="AD251" s="36" t="str">
        <f t="shared" si="25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25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06"/>
      <c r="S252" s="207"/>
      <c r="T252" s="208"/>
      <c r="U252" s="209"/>
      <c r="V252" s="210"/>
      <c r="W252" s="243"/>
      <c r="X252" s="244"/>
      <c r="Y252" s="245"/>
      <c r="Z252" s="246"/>
      <c r="AA252" s="247"/>
      <c r="AB252" s="26"/>
      <c r="AC252" s="27"/>
      <c r="AD252" s="36" t="str">
        <f t="shared" si="25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25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06"/>
      <c r="S253" s="207"/>
      <c r="T253" s="208"/>
      <c r="U253" s="209"/>
      <c r="V253" s="210"/>
      <c r="W253" s="243"/>
      <c r="X253" s="244"/>
      <c r="Y253" s="245"/>
      <c r="Z253" s="246"/>
      <c r="AA253" s="247"/>
      <c r="AB253" s="26"/>
      <c r="AC253" s="27"/>
      <c r="AD253" s="36" t="str">
        <f t="shared" si="25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25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06"/>
      <c r="S254" s="207"/>
      <c r="T254" s="208"/>
      <c r="U254" s="209"/>
      <c r="V254" s="210"/>
      <c r="W254" s="243"/>
      <c r="X254" s="244"/>
      <c r="Y254" s="245"/>
      <c r="Z254" s="246"/>
      <c r="AA254" s="247"/>
      <c r="AB254" s="26"/>
      <c r="AC254" s="27"/>
      <c r="AD254" s="36" t="str">
        <f t="shared" si="25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25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06"/>
      <c r="S255" s="207"/>
      <c r="T255" s="208"/>
      <c r="U255" s="209"/>
      <c r="V255" s="210"/>
      <c r="W255" s="243"/>
      <c r="X255" s="244"/>
      <c r="Y255" s="245"/>
      <c r="Z255" s="246"/>
      <c r="AA255" s="247"/>
      <c r="AB255" s="26"/>
      <c r="AC255" s="27"/>
      <c r="AD255" s="36" t="str">
        <f t="shared" si="25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25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06"/>
      <c r="S256" s="207"/>
      <c r="T256" s="208"/>
      <c r="U256" s="209"/>
      <c r="V256" s="210"/>
      <c r="W256" s="243"/>
      <c r="X256" s="244"/>
      <c r="Y256" s="245"/>
      <c r="Z256" s="246"/>
      <c r="AA256" s="247"/>
      <c r="AB256" s="26"/>
      <c r="AC256" s="27"/>
      <c r="AD256" s="36" t="str">
        <f t="shared" si="25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25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06"/>
      <c r="S257" s="207"/>
      <c r="T257" s="208"/>
      <c r="U257" s="209"/>
      <c r="V257" s="210"/>
      <c r="W257" s="243"/>
      <c r="X257" s="244"/>
      <c r="Y257" s="245"/>
      <c r="Z257" s="246"/>
      <c r="AA257" s="247"/>
      <c r="AB257" s="26"/>
      <c r="AC257" s="27"/>
      <c r="AD257" s="36" t="str">
        <f t="shared" si="25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25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06"/>
      <c r="S258" s="207"/>
      <c r="T258" s="208"/>
      <c r="U258" s="209"/>
      <c r="V258" s="210"/>
      <c r="W258" s="243"/>
      <c r="X258" s="244"/>
      <c r="Y258" s="245"/>
      <c r="Z258" s="246"/>
      <c r="AA258" s="247"/>
      <c r="AB258" s="26"/>
      <c r="AC258" s="27"/>
      <c r="AD258" s="36" t="str">
        <f t="shared" si="25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25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06"/>
      <c r="S259" s="207"/>
      <c r="T259" s="208"/>
      <c r="U259" s="209"/>
      <c r="V259" s="210"/>
      <c r="W259" s="243"/>
      <c r="X259" s="244"/>
      <c r="Y259" s="245"/>
      <c r="Z259" s="246"/>
      <c r="AA259" s="247"/>
      <c r="AB259" s="26"/>
      <c r="AC259" s="27"/>
      <c r="AD259" s="36" t="str">
        <f t="shared" si="25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25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06"/>
      <c r="S260" s="207"/>
      <c r="T260" s="208"/>
      <c r="U260" s="209"/>
      <c r="V260" s="210"/>
      <c r="W260" s="243"/>
      <c r="X260" s="244"/>
      <c r="Y260" s="245"/>
      <c r="Z260" s="246"/>
      <c r="AA260" s="247"/>
      <c r="AB260" s="26"/>
      <c r="AC260" s="27"/>
      <c r="AD260" s="36" t="str">
        <f t="shared" si="25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25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06"/>
      <c r="S261" s="207"/>
      <c r="T261" s="208"/>
      <c r="U261" s="209"/>
      <c r="V261" s="210"/>
      <c r="W261" s="243"/>
      <c r="X261" s="244"/>
      <c r="Y261" s="245"/>
      <c r="Z261" s="246"/>
      <c r="AA261" s="247"/>
      <c r="AB261" s="26"/>
      <c r="AC261" s="27"/>
      <c r="AD261" s="36" t="str">
        <f t="shared" si="25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25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06"/>
      <c r="S262" s="207"/>
      <c r="T262" s="208"/>
      <c r="U262" s="209"/>
      <c r="V262" s="210"/>
      <c r="W262" s="243"/>
      <c r="X262" s="244"/>
      <c r="Y262" s="245"/>
      <c r="Z262" s="246"/>
      <c r="AA262" s="247"/>
      <c r="AB262" s="26"/>
      <c r="AC262" s="27"/>
      <c r="AD262" s="36" t="str">
        <f t="shared" si="25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25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06"/>
      <c r="S263" s="207"/>
      <c r="T263" s="208"/>
      <c r="U263" s="209"/>
      <c r="V263" s="210"/>
      <c r="W263" s="243"/>
      <c r="X263" s="244"/>
      <c r="Y263" s="245"/>
      <c r="Z263" s="246"/>
      <c r="AA263" s="247"/>
      <c r="AB263" s="26"/>
      <c r="AC263" s="27"/>
      <c r="AD263" s="36" t="str">
        <f t="shared" si="25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25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06"/>
      <c r="S264" s="207"/>
      <c r="T264" s="208"/>
      <c r="U264" s="209"/>
      <c r="V264" s="210"/>
      <c r="W264" s="243"/>
      <c r="X264" s="244"/>
      <c r="Y264" s="245"/>
      <c r="Z264" s="246"/>
      <c r="AA264" s="247"/>
      <c r="AB264" s="26"/>
      <c r="AC264" s="27"/>
      <c r="AD264" s="36" t="str">
        <f t="shared" si="25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25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06"/>
      <c r="S265" s="207"/>
      <c r="T265" s="208"/>
      <c r="U265" s="209"/>
      <c r="V265" s="210"/>
      <c r="W265" s="243"/>
      <c r="X265" s="244"/>
      <c r="Y265" s="245"/>
      <c r="Z265" s="246"/>
      <c r="AA265" s="247"/>
      <c r="AB265" s="26"/>
      <c r="AC265" s="27"/>
      <c r="AD265" s="36" t="str">
        <f t="shared" si="25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25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06"/>
      <c r="S266" s="207"/>
      <c r="T266" s="208"/>
      <c r="U266" s="209"/>
      <c r="V266" s="210"/>
      <c r="W266" s="243"/>
      <c r="X266" s="244"/>
      <c r="Y266" s="245"/>
      <c r="Z266" s="246"/>
      <c r="AA266" s="247"/>
      <c r="AB266" s="26"/>
      <c r="AC266" s="27"/>
      <c r="AD266" s="36" t="str">
        <f t="shared" si="25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25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06"/>
      <c r="S267" s="207"/>
      <c r="T267" s="208"/>
      <c r="U267" s="209"/>
      <c r="V267" s="210"/>
      <c r="W267" s="243"/>
      <c r="X267" s="244"/>
      <c r="Y267" s="245"/>
      <c r="Z267" s="246"/>
      <c r="AA267" s="247"/>
      <c r="AB267" s="26"/>
      <c r="AC267" s="27"/>
      <c r="AD267" s="36" t="str">
        <f t="shared" si="25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25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06"/>
      <c r="S268" s="207"/>
      <c r="T268" s="208"/>
      <c r="U268" s="209"/>
      <c r="V268" s="210"/>
      <c r="W268" s="243"/>
      <c r="X268" s="244"/>
      <c r="Y268" s="245"/>
      <c r="Z268" s="246"/>
      <c r="AA268" s="247"/>
      <c r="AB268" s="26"/>
      <c r="AC268" s="27"/>
      <c r="AD268" s="36" t="str">
        <f t="shared" si="25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25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06"/>
      <c r="S269" s="207"/>
      <c r="T269" s="208"/>
      <c r="U269" s="209"/>
      <c r="V269" s="210"/>
      <c r="W269" s="243"/>
      <c r="X269" s="244"/>
      <c r="Y269" s="245"/>
      <c r="Z269" s="246"/>
      <c r="AA269" s="247"/>
      <c r="AB269" s="26"/>
      <c r="AC269" s="27"/>
      <c r="AD269" s="36" t="str">
        <f t="shared" si="25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25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06"/>
      <c r="S270" s="207"/>
      <c r="T270" s="208"/>
      <c r="U270" s="209"/>
      <c r="V270" s="210"/>
      <c r="W270" s="243"/>
      <c r="X270" s="244"/>
      <c r="Y270" s="245"/>
      <c r="Z270" s="246"/>
      <c r="AA270" s="247"/>
      <c r="AB270" s="26"/>
      <c r="AC270" s="27"/>
      <c r="AD270" s="36" t="str">
        <f t="shared" si="25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25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06"/>
      <c r="S271" s="207"/>
      <c r="T271" s="208"/>
      <c r="U271" s="209"/>
      <c r="V271" s="210"/>
      <c r="W271" s="243"/>
      <c r="X271" s="244"/>
      <c r="Y271" s="245"/>
      <c r="Z271" s="246"/>
      <c r="AA271" s="247"/>
      <c r="AB271" s="26"/>
      <c r="AC271" s="27"/>
      <c r="AD271" s="36" t="str">
        <f t="shared" si="25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25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06"/>
      <c r="S272" s="207"/>
      <c r="T272" s="208"/>
      <c r="U272" s="209"/>
      <c r="V272" s="210"/>
      <c r="W272" s="243"/>
      <c r="X272" s="244"/>
      <c r="Y272" s="245"/>
      <c r="Z272" s="246"/>
      <c r="AA272" s="247"/>
      <c r="AB272" s="26"/>
      <c r="AC272" s="27"/>
      <c r="AD272" s="36" t="str">
        <f t="shared" si="25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25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06"/>
      <c r="S273" s="207"/>
      <c r="T273" s="208"/>
      <c r="U273" s="209"/>
      <c r="V273" s="210"/>
      <c r="W273" s="243"/>
      <c r="X273" s="244"/>
      <c r="Y273" s="245"/>
      <c r="Z273" s="246"/>
      <c r="AA273" s="247"/>
      <c r="AB273" s="26"/>
      <c r="AC273" s="27"/>
      <c r="AD273" s="36" t="str">
        <f t="shared" si="25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25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06"/>
      <c r="S274" s="207"/>
      <c r="T274" s="208"/>
      <c r="U274" s="209"/>
      <c r="V274" s="210"/>
      <c r="W274" s="243"/>
      <c r="X274" s="244"/>
      <c r="Y274" s="245"/>
      <c r="Z274" s="246"/>
      <c r="AA274" s="247"/>
      <c r="AB274" s="26"/>
      <c r="AC274" s="27"/>
      <c r="AD274" s="36" t="str">
        <f t="shared" si="25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25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06"/>
      <c r="S275" s="207"/>
      <c r="T275" s="208"/>
      <c r="U275" s="209"/>
      <c r="V275" s="210"/>
      <c r="W275" s="243"/>
      <c r="X275" s="244"/>
      <c r="Y275" s="245"/>
      <c r="Z275" s="246"/>
      <c r="AA275" s="247"/>
      <c r="AB275" s="26"/>
      <c r="AC275" s="27"/>
      <c r="AD275" s="36" t="str">
        <f t="shared" si="25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25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06"/>
      <c r="S276" s="207"/>
      <c r="T276" s="208"/>
      <c r="U276" s="209"/>
      <c r="V276" s="210"/>
      <c r="W276" s="243"/>
      <c r="X276" s="244"/>
      <c r="Y276" s="245"/>
      <c r="Z276" s="246"/>
      <c r="AA276" s="247"/>
      <c r="AB276" s="26"/>
      <c r="AC276" s="27"/>
      <c r="AD276" s="36" t="str">
        <f t="shared" si="25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25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06"/>
      <c r="S277" s="207"/>
      <c r="T277" s="208"/>
      <c r="U277" s="209"/>
      <c r="V277" s="210"/>
      <c r="W277" s="243"/>
      <c r="X277" s="244"/>
      <c r="Y277" s="245"/>
      <c r="Z277" s="246"/>
      <c r="AA277" s="247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25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06"/>
      <c r="S278" s="207"/>
      <c r="T278" s="208"/>
      <c r="U278" s="209"/>
      <c r="V278" s="210"/>
      <c r="W278" s="243"/>
      <c r="X278" s="244"/>
      <c r="Y278" s="245"/>
      <c r="Z278" s="246"/>
      <c r="AA278" s="247"/>
      <c r="AB278" s="26"/>
      <c r="AC278" s="27"/>
      <c r="AD278" s="36" t="str">
        <f t="shared" si="30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25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06"/>
      <c r="S279" s="207"/>
      <c r="T279" s="208"/>
      <c r="U279" s="209"/>
      <c r="V279" s="210"/>
      <c r="W279" s="243"/>
      <c r="X279" s="244"/>
      <c r="Y279" s="245"/>
      <c r="Z279" s="246"/>
      <c r="AA279" s="247"/>
      <c r="AB279" s="26"/>
      <c r="AC279" s="27"/>
      <c r="AD279" s="36" t="str">
        <f t="shared" si="30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25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06"/>
      <c r="S280" s="207"/>
      <c r="T280" s="208"/>
      <c r="U280" s="209"/>
      <c r="V280" s="210"/>
      <c r="W280" s="243"/>
      <c r="X280" s="244"/>
      <c r="Y280" s="245"/>
      <c r="Z280" s="246"/>
      <c r="AA280" s="247"/>
      <c r="AB280" s="26"/>
      <c r="AC280" s="27"/>
      <c r="AD280" s="36" t="str">
        <f t="shared" si="30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25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06"/>
      <c r="S281" s="207"/>
      <c r="T281" s="208"/>
      <c r="U281" s="209"/>
      <c r="V281" s="210"/>
      <c r="W281" s="243"/>
      <c r="X281" s="244"/>
      <c r="Y281" s="245"/>
      <c r="Z281" s="246"/>
      <c r="AA281" s="247"/>
      <c r="AB281" s="26"/>
      <c r="AC281" s="27"/>
      <c r="AD281" s="36" t="str">
        <f t="shared" si="30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25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06"/>
      <c r="S282" s="207"/>
      <c r="T282" s="208"/>
      <c r="U282" s="209"/>
      <c r="V282" s="210"/>
      <c r="W282" s="243"/>
      <c r="X282" s="244"/>
      <c r="Y282" s="245"/>
      <c r="Z282" s="246"/>
      <c r="AA282" s="247"/>
      <c r="AB282" s="26"/>
      <c r="AC282" s="27"/>
      <c r="AD282" s="36" t="str">
        <f t="shared" si="30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25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06"/>
      <c r="S283" s="207"/>
      <c r="T283" s="208"/>
      <c r="U283" s="209"/>
      <c r="V283" s="210"/>
      <c r="W283" s="243"/>
      <c r="X283" s="244"/>
      <c r="Y283" s="245"/>
      <c r="Z283" s="246"/>
      <c r="AA283" s="247"/>
      <c r="AB283" s="26"/>
      <c r="AC283" s="27"/>
      <c r="AD283" s="36" t="str">
        <f t="shared" si="30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25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06"/>
      <c r="S284" s="207"/>
      <c r="T284" s="208"/>
      <c r="U284" s="209"/>
      <c r="V284" s="210"/>
      <c r="W284" s="243"/>
      <c r="X284" s="244"/>
      <c r="Y284" s="245"/>
      <c r="Z284" s="246"/>
      <c r="AA284" s="247"/>
      <c r="AB284" s="26"/>
      <c r="AC284" s="27"/>
      <c r="AD284" s="36" t="str">
        <f t="shared" si="30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25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06"/>
      <c r="S285" s="207"/>
      <c r="T285" s="208"/>
      <c r="U285" s="209"/>
      <c r="V285" s="210"/>
      <c r="W285" s="243"/>
      <c r="X285" s="244"/>
      <c r="Y285" s="245"/>
      <c r="Z285" s="246"/>
      <c r="AA285" s="247"/>
      <c r="AB285" s="26"/>
      <c r="AC285" s="27"/>
      <c r="AD285" s="36" t="str">
        <f t="shared" si="30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25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06"/>
      <c r="S286" s="207"/>
      <c r="T286" s="208"/>
      <c r="U286" s="209"/>
      <c r="V286" s="210"/>
      <c r="W286" s="243"/>
      <c r="X286" s="244"/>
      <c r="Y286" s="245"/>
      <c r="Z286" s="246"/>
      <c r="AA286" s="247"/>
      <c r="AB286" s="26"/>
      <c r="AC286" s="27"/>
      <c r="AD286" s="36" t="str">
        <f t="shared" si="30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25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06"/>
      <c r="S287" s="207"/>
      <c r="T287" s="208"/>
      <c r="U287" s="209"/>
      <c r="V287" s="210"/>
      <c r="W287" s="243"/>
      <c r="X287" s="244"/>
      <c r="Y287" s="245"/>
      <c r="Z287" s="246"/>
      <c r="AA287" s="247"/>
      <c r="AB287" s="26"/>
      <c r="AC287" s="27"/>
      <c r="AD287" s="36" t="str">
        <f t="shared" si="30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25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06"/>
      <c r="S288" s="207"/>
      <c r="T288" s="208"/>
      <c r="U288" s="209"/>
      <c r="V288" s="210"/>
      <c r="W288" s="243"/>
      <c r="X288" s="244"/>
      <c r="Y288" s="245"/>
      <c r="Z288" s="246"/>
      <c r="AA288" s="247"/>
      <c r="AB288" s="26"/>
      <c r="AC288" s="27"/>
      <c r="AD288" s="36" t="str">
        <f t="shared" si="30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25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06"/>
      <c r="S289" s="207"/>
      <c r="T289" s="208"/>
      <c r="U289" s="209"/>
      <c r="V289" s="210"/>
      <c r="W289" s="243"/>
      <c r="X289" s="244"/>
      <c r="Y289" s="245"/>
      <c r="Z289" s="246"/>
      <c r="AA289" s="247"/>
      <c r="AB289" s="26"/>
      <c r="AC289" s="27"/>
      <c r="AD289" s="36" t="str">
        <f t="shared" si="30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25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06"/>
      <c r="S290" s="207"/>
      <c r="T290" s="208"/>
      <c r="U290" s="209"/>
      <c r="V290" s="210"/>
      <c r="W290" s="243"/>
      <c r="X290" s="244"/>
      <c r="Y290" s="245"/>
      <c r="Z290" s="246"/>
      <c r="AA290" s="247"/>
      <c r="AB290" s="26"/>
      <c r="AC290" s="27"/>
      <c r="AD290" s="36" t="str">
        <f t="shared" si="30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25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06"/>
      <c r="S291" s="207"/>
      <c r="T291" s="208"/>
      <c r="U291" s="209"/>
      <c r="V291" s="210"/>
      <c r="W291" s="243"/>
      <c r="X291" s="244"/>
      <c r="Y291" s="245"/>
      <c r="Z291" s="246"/>
      <c r="AA291" s="247"/>
      <c r="AB291" s="26"/>
      <c r="AC291" s="27"/>
      <c r="AD291" s="36" t="str">
        <f t="shared" si="30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25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06"/>
      <c r="S292" s="207"/>
      <c r="T292" s="208"/>
      <c r="U292" s="209"/>
      <c r="V292" s="210"/>
      <c r="W292" s="243"/>
      <c r="X292" s="244"/>
      <c r="Y292" s="245"/>
      <c r="Z292" s="246"/>
      <c r="AA292" s="247"/>
      <c r="AB292" s="26"/>
      <c r="AC292" s="27"/>
      <c r="AD292" s="36" t="str">
        <f t="shared" si="30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25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06"/>
      <c r="S293" s="207"/>
      <c r="T293" s="208"/>
      <c r="U293" s="209"/>
      <c r="V293" s="210"/>
      <c r="W293" s="243"/>
      <c r="X293" s="244"/>
      <c r="Y293" s="245"/>
      <c r="Z293" s="246"/>
      <c r="AA293" s="247"/>
      <c r="AB293" s="26"/>
      <c r="AC293" s="27"/>
      <c r="AD293" s="36" t="str">
        <f t="shared" si="30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25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06"/>
      <c r="S294" s="207"/>
      <c r="T294" s="208"/>
      <c r="U294" s="209"/>
      <c r="V294" s="210"/>
      <c r="W294" s="243"/>
      <c r="X294" s="244"/>
      <c r="Y294" s="245"/>
      <c r="Z294" s="246"/>
      <c r="AA294" s="247"/>
      <c r="AB294" s="26"/>
      <c r="AC294" s="27"/>
      <c r="AD294" s="36" t="str">
        <f t="shared" si="30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25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06"/>
      <c r="S295" s="207"/>
      <c r="T295" s="208"/>
      <c r="U295" s="209"/>
      <c r="V295" s="210"/>
      <c r="W295" s="243"/>
      <c r="X295" s="244"/>
      <c r="Y295" s="245"/>
      <c r="Z295" s="246"/>
      <c r="AA295" s="247"/>
      <c r="AB295" s="26"/>
      <c r="AC295" s="27"/>
      <c r="AD295" s="36" t="str">
        <f t="shared" si="30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25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06"/>
      <c r="S296" s="207"/>
      <c r="T296" s="208"/>
      <c r="U296" s="209"/>
      <c r="V296" s="210"/>
      <c r="W296" s="243"/>
      <c r="X296" s="244"/>
      <c r="Y296" s="245"/>
      <c r="Z296" s="246"/>
      <c r="AA296" s="247"/>
      <c r="AB296" s="26"/>
      <c r="AC296" s="27"/>
      <c r="AD296" s="36" t="str">
        <f t="shared" si="30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25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06"/>
      <c r="S297" s="207"/>
      <c r="T297" s="208"/>
      <c r="U297" s="209"/>
      <c r="V297" s="210"/>
      <c r="W297" s="243"/>
      <c r="X297" s="244"/>
      <c r="Y297" s="245"/>
      <c r="Z297" s="246"/>
      <c r="AA297" s="247"/>
      <c r="AB297" s="26"/>
      <c r="AC297" s="27"/>
      <c r="AD297" s="36" t="str">
        <f t="shared" si="30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25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06"/>
      <c r="S298" s="207"/>
      <c r="T298" s="208"/>
      <c r="U298" s="209"/>
      <c r="V298" s="210"/>
      <c r="W298" s="243"/>
      <c r="X298" s="244"/>
      <c r="Y298" s="245"/>
      <c r="Z298" s="246"/>
      <c r="AA298" s="247"/>
      <c r="AB298" s="26"/>
      <c r="AC298" s="27"/>
      <c r="AD298" s="36" t="str">
        <f t="shared" si="30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25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06"/>
      <c r="S299" s="207"/>
      <c r="T299" s="208"/>
      <c r="U299" s="209"/>
      <c r="V299" s="210"/>
      <c r="W299" s="243"/>
      <c r="X299" s="244"/>
      <c r="Y299" s="245"/>
      <c r="Z299" s="246"/>
      <c r="AA299" s="247"/>
      <c r="AB299" s="26"/>
      <c r="AC299" s="27"/>
      <c r="AD299" s="36" t="str">
        <f t="shared" si="30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25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06"/>
      <c r="S300" s="207"/>
      <c r="T300" s="208"/>
      <c r="U300" s="209"/>
      <c r="V300" s="210"/>
      <c r="W300" s="243"/>
      <c r="X300" s="244"/>
      <c r="Y300" s="245"/>
      <c r="Z300" s="246"/>
      <c r="AA300" s="247"/>
      <c r="AB300" s="26"/>
      <c r="AC300" s="27"/>
      <c r="AD300" s="36" t="str">
        <f t="shared" si="30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25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06"/>
      <c r="S301" s="207"/>
      <c r="T301" s="208"/>
      <c r="U301" s="209"/>
      <c r="V301" s="210"/>
      <c r="W301" s="243"/>
      <c r="X301" s="244"/>
      <c r="Y301" s="245"/>
      <c r="Z301" s="246"/>
      <c r="AA301" s="247"/>
      <c r="AB301" s="26"/>
      <c r="AC301" s="27"/>
      <c r="AD301" s="36" t="str">
        <f t="shared" si="30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25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06"/>
      <c r="S302" s="207"/>
      <c r="T302" s="208"/>
      <c r="U302" s="209"/>
      <c r="V302" s="210"/>
      <c r="W302" s="243"/>
      <c r="X302" s="244"/>
      <c r="Y302" s="245"/>
      <c r="Z302" s="246"/>
      <c r="AA302" s="247"/>
      <c r="AB302" s="26"/>
      <c r="AC302" s="27"/>
      <c r="AD302" s="36" t="str">
        <f t="shared" si="30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25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06"/>
      <c r="S303" s="207"/>
      <c r="T303" s="208"/>
      <c r="U303" s="209"/>
      <c r="V303" s="210"/>
      <c r="W303" s="243"/>
      <c r="X303" s="244"/>
      <c r="Y303" s="245"/>
      <c r="Z303" s="246"/>
      <c r="AA303" s="247"/>
      <c r="AB303" s="26"/>
      <c r="AC303" s="27"/>
      <c r="AD303" s="36" t="str">
        <f t="shared" si="30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25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06"/>
      <c r="S304" s="207"/>
      <c r="T304" s="208"/>
      <c r="U304" s="209"/>
      <c r="V304" s="210"/>
      <c r="W304" s="243"/>
      <c r="X304" s="244"/>
      <c r="Y304" s="245"/>
      <c r="Z304" s="246"/>
      <c r="AA304" s="247"/>
      <c r="AB304" s="26"/>
      <c r="AC304" s="27"/>
      <c r="AD304" s="36" t="str">
        <f t="shared" si="30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25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06"/>
      <c r="S305" s="207"/>
      <c r="T305" s="208"/>
      <c r="U305" s="209"/>
      <c r="V305" s="210"/>
      <c r="W305" s="243"/>
      <c r="X305" s="244"/>
      <c r="Y305" s="245"/>
      <c r="Z305" s="246"/>
      <c r="AA305" s="247"/>
      <c r="AB305" s="26"/>
      <c r="AC305" s="27"/>
      <c r="AD305" s="36" t="str">
        <f t="shared" si="30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25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06"/>
      <c r="S306" s="207"/>
      <c r="T306" s="208"/>
      <c r="U306" s="209"/>
      <c r="V306" s="210"/>
      <c r="W306" s="243"/>
      <c r="X306" s="244"/>
      <c r="Y306" s="245"/>
      <c r="Z306" s="246"/>
      <c r="AA306" s="247"/>
      <c r="AB306" s="26"/>
      <c r="AC306" s="27"/>
      <c r="AD306" s="36" t="str">
        <f t="shared" si="30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25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06"/>
      <c r="S307" s="207"/>
      <c r="T307" s="208"/>
      <c r="U307" s="209"/>
      <c r="V307" s="210"/>
      <c r="W307" s="243"/>
      <c r="X307" s="244"/>
      <c r="Y307" s="245"/>
      <c r="Z307" s="246"/>
      <c r="AA307" s="247"/>
      <c r="AB307" s="26"/>
      <c r="AC307" s="27"/>
      <c r="AD307" s="36" t="str">
        <f t="shared" si="30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25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06"/>
      <c r="S308" s="207"/>
      <c r="T308" s="208"/>
      <c r="U308" s="209"/>
      <c r="V308" s="210"/>
      <c r="W308" s="243"/>
      <c r="X308" s="244"/>
      <c r="Y308" s="245"/>
      <c r="Z308" s="246"/>
      <c r="AA308" s="247"/>
      <c r="AB308" s="26"/>
      <c r="AC308" s="27"/>
      <c r="AD308" s="36" t="str">
        <f t="shared" si="30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25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06"/>
      <c r="S309" s="207"/>
      <c r="T309" s="208"/>
      <c r="U309" s="209"/>
      <c r="V309" s="210"/>
      <c r="W309" s="243"/>
      <c r="X309" s="244"/>
      <c r="Y309" s="245"/>
      <c r="Z309" s="246"/>
      <c r="AA309" s="247"/>
      <c r="AB309" s="26"/>
      <c r="AC309" s="27"/>
      <c r="AD309" s="36" t="str">
        <f t="shared" si="30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25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06"/>
      <c r="S310" s="207"/>
      <c r="T310" s="208"/>
      <c r="U310" s="209"/>
      <c r="V310" s="210"/>
      <c r="W310" s="243"/>
      <c r="X310" s="244"/>
      <c r="Y310" s="245"/>
      <c r="Z310" s="246"/>
      <c r="AA310" s="247"/>
      <c r="AB310" s="26"/>
      <c r="AC310" s="27"/>
      <c r="AD310" s="36" t="str">
        <f t="shared" si="30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25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06"/>
      <c r="S311" s="207"/>
      <c r="T311" s="208"/>
      <c r="U311" s="209"/>
      <c r="V311" s="210"/>
      <c r="W311" s="243"/>
      <c r="X311" s="244"/>
      <c r="Y311" s="245"/>
      <c r="Z311" s="246"/>
      <c r="AA311" s="247"/>
      <c r="AB311" s="26"/>
      <c r="AC311" s="27"/>
      <c r="AD311" s="36" t="str">
        <f t="shared" si="30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3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16"/>
      <c r="S312" s="217"/>
      <c r="T312" s="218"/>
      <c r="U312" s="219"/>
      <c r="V312" s="220"/>
      <c r="W312" s="257"/>
      <c r="X312" s="258"/>
      <c r="Y312" s="259"/>
      <c r="Z312" s="260"/>
      <c r="AA312" s="261"/>
      <c r="AB312" s="160"/>
      <c r="AC312" s="161"/>
      <c r="AD312" s="162" t="str">
        <f t="shared" si="30"/>
        <v/>
      </c>
      <c r="AE312" s="163"/>
      <c r="AF312" s="164"/>
      <c r="AG312" s="165"/>
      <c r="AH312" s="192"/>
      <c r="AI312" s="192"/>
      <c r="AJ312" s="192"/>
    </row>
    <row r="313" spans="1:36" ht="13.8" thickBot="1" x14ac:dyDescent="0.3">
      <c r="A313" s="93"/>
      <c r="C313" s="93"/>
      <c r="D313" s="94"/>
      <c r="E313" s="95"/>
      <c r="F313" s="93"/>
      <c r="G313" s="96">
        <f>SUM(G3:G312)</f>
        <v>18000</v>
      </c>
      <c r="H313" s="94"/>
      <c r="I313" s="97">
        <f>SUM(I3:I312)</f>
        <v>17745</v>
      </c>
      <c r="J313" s="98"/>
      <c r="K313" s="99">
        <f>SUM(K3:K312)</f>
        <v>14449.96</v>
      </c>
      <c r="L313" s="100">
        <f>SUM(L3:L312)</f>
        <v>3295.04</v>
      </c>
      <c r="M313" s="101"/>
      <c r="N313" s="153">
        <f>SUM(N3:N312)</f>
        <v>11408.82</v>
      </c>
      <c r="O313" s="101"/>
      <c r="P313" s="101"/>
      <c r="Q313" s="101"/>
      <c r="R313" s="221"/>
      <c r="S313" s="222">
        <f>SUM(S3:S312)</f>
        <v>2035.32</v>
      </c>
      <c r="T313" s="221"/>
      <c r="U313" s="221"/>
      <c r="V313" s="221"/>
      <c r="W313" s="262"/>
      <c r="X313" s="263">
        <f>SUM(X3:X312)</f>
        <v>1005.82</v>
      </c>
      <c r="Y313" s="262"/>
      <c r="Z313" s="262"/>
      <c r="AA313" s="262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3.8" thickBot="1" x14ac:dyDescent="0.3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23"/>
      <c r="S314" s="224"/>
      <c r="T314" s="224"/>
      <c r="U314" s="225"/>
      <c r="V314" s="225"/>
      <c r="W314" s="264"/>
      <c r="X314" s="265"/>
      <c r="Y314" s="265"/>
      <c r="Z314" s="266"/>
      <c r="AA314" s="266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3.8" thickBot="1" x14ac:dyDescent="0.3">
      <c r="A315" s="109">
        <f>COUNTIF(B3:B312,"=QUALIFIEE")</f>
        <v>91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6"/>
      <c r="S315" s="225"/>
      <c r="T315" s="225"/>
      <c r="U315" s="225"/>
      <c r="V315" s="225"/>
      <c r="W315" s="267"/>
      <c r="X315" s="266"/>
      <c r="Y315" s="266"/>
      <c r="Z315" s="266"/>
      <c r="AA315" s="266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3.8" thickBot="1" x14ac:dyDescent="0.3">
      <c r="A316" s="114">
        <f>COUNTIF(B2:B311,"=Validée")</f>
        <v>5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6"/>
      <c r="S316" s="225"/>
      <c r="T316" s="225"/>
      <c r="U316" s="225"/>
      <c r="V316" s="225"/>
      <c r="W316" s="267"/>
      <c r="X316" s="266"/>
      <c r="Y316" s="266"/>
      <c r="Z316" s="266"/>
      <c r="AA316" s="266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3.8" thickBot="1" x14ac:dyDescent="0.3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6"/>
      <c r="S317" s="227"/>
      <c r="T317" s="227"/>
      <c r="U317" s="227"/>
      <c r="V317" s="227"/>
      <c r="W317" s="267"/>
      <c r="X317" s="268"/>
      <c r="Y317" s="268"/>
      <c r="Z317" s="269"/>
      <c r="AA317" s="269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3.8" thickBot="1" x14ac:dyDescent="0.3">
      <c r="A318" s="114">
        <f>COUNTIF(B3:B312,"=en cours")</f>
        <v>3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6"/>
      <c r="S318" s="225"/>
      <c r="T318" s="225"/>
      <c r="U318" s="225"/>
      <c r="V318" s="225"/>
      <c r="W318" s="267"/>
      <c r="X318" s="266"/>
      <c r="Y318" s="266"/>
      <c r="Z318" s="266"/>
      <c r="AA318" s="266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3.8" thickBot="1" x14ac:dyDescent="0.3">
      <c r="A319" s="121">
        <f>COUNTIF(B3:B312,"=ABSENT")</f>
        <v>16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6"/>
      <c r="S319" s="227"/>
      <c r="T319" s="227"/>
      <c r="U319" s="227"/>
      <c r="V319" s="227"/>
      <c r="W319" s="267"/>
      <c r="X319" s="268"/>
      <c r="Y319" s="268"/>
      <c r="Z319" s="269"/>
      <c r="AA319" s="269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3.8" thickBot="1" x14ac:dyDescent="0.3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8"/>
      <c r="S320" s="229"/>
      <c r="T320" s="229"/>
      <c r="U320" s="230"/>
      <c r="V320" s="230"/>
      <c r="W320" s="270"/>
      <c r="X320" s="271"/>
      <c r="Y320" s="271"/>
      <c r="Z320" s="272"/>
      <c r="AA320" s="272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3.8" thickBot="1" x14ac:dyDescent="0.3">
      <c r="A321" s="149">
        <f>COUNTIF($C$3:$C$312,"=DIR")</f>
        <v>14</v>
      </c>
      <c r="B321" s="186" t="s">
        <v>100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31"/>
      <c r="S321" s="229"/>
      <c r="T321" s="229"/>
      <c r="U321" s="230"/>
      <c r="V321" s="230"/>
      <c r="W321" s="273"/>
      <c r="X321" s="271"/>
      <c r="Y321" s="271"/>
      <c r="Z321" s="272"/>
      <c r="AA321" s="272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3.8" thickBot="1" x14ac:dyDescent="0.3">
      <c r="A322" s="114">
        <f>COUNTIF($C$3:$C$312,"=JOU")</f>
        <v>98</v>
      </c>
      <c r="B322" s="186" t="s">
        <v>101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5"/>
      <c r="S322" s="229"/>
      <c r="T322" s="229"/>
      <c r="U322" s="230"/>
      <c r="V322" s="230"/>
      <c r="W322" s="266"/>
      <c r="X322" s="271"/>
      <c r="Y322" s="271"/>
      <c r="Z322" s="272"/>
      <c r="AA322" s="272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3.8" thickBot="1" x14ac:dyDescent="0.3">
      <c r="A323" s="119">
        <f>COUNTIF($C$3:$C$312,"=LOI")</f>
        <v>0</v>
      </c>
      <c r="B323" s="186" t="s">
        <v>102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5"/>
      <c r="S323" s="229"/>
      <c r="T323" s="229"/>
      <c r="U323" s="230"/>
      <c r="V323" s="230"/>
      <c r="W323" s="266"/>
      <c r="X323" s="271"/>
      <c r="Y323" s="271"/>
      <c r="Z323" s="272"/>
      <c r="AA323" s="272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3.8" thickBot="1" x14ac:dyDescent="0.3">
      <c r="A324" s="114">
        <f>COUNTIF($C$3:$C$312,"=BAB")</f>
        <v>1</v>
      </c>
      <c r="B324" s="186" t="s">
        <v>103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5"/>
      <c r="S324" s="229"/>
      <c r="T324" s="229"/>
      <c r="U324" s="230"/>
      <c r="V324" s="230"/>
      <c r="W324" s="266"/>
      <c r="X324" s="271"/>
      <c r="Y324" s="271"/>
      <c r="Z324" s="272"/>
      <c r="AA324" s="272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3.8" thickBot="1" x14ac:dyDescent="0.3">
      <c r="A325" s="114">
        <f>COUNTIF($C$3:$C$312,"=FIT")</f>
        <v>0</v>
      </c>
      <c r="B325" s="186" t="s">
        <v>104</v>
      </c>
      <c r="C325" s="93"/>
      <c r="D325" s="115"/>
      <c r="E325" s="150" t="s">
        <v>107</v>
      </c>
      <c r="F325" s="113"/>
      <c r="G325" s="123">
        <f>I313/SUM($A$322:$A$325)</f>
        <v>179.24242424242425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5"/>
      <c r="S325" s="229"/>
      <c r="T325" s="229"/>
      <c r="U325" s="230"/>
      <c r="V325" s="230"/>
      <c r="W325" s="266"/>
      <c r="X325" s="271"/>
      <c r="Y325" s="271"/>
      <c r="Z325" s="272"/>
      <c r="AA325" s="272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3.8" thickBot="1" x14ac:dyDescent="0.3">
      <c r="A326" s="114">
        <f>COUNTIF($C$3:$C$312,"=ARB")</f>
        <v>2</v>
      </c>
      <c r="B326" s="186" t="s">
        <v>105</v>
      </c>
      <c r="C326" s="93"/>
      <c r="D326" s="115"/>
      <c r="E326" s="150" t="s">
        <v>106</v>
      </c>
      <c r="F326" s="113"/>
      <c r="G326" s="123">
        <f>$I$313/SUM($A$321:$A$326)</f>
        <v>154.30434782608697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5"/>
      <c r="S326" s="229"/>
      <c r="T326" s="229"/>
      <c r="U326" s="230"/>
      <c r="V326" s="230"/>
      <c r="W326" s="266"/>
      <c r="X326" s="271"/>
      <c r="Y326" s="271"/>
      <c r="Z326" s="272"/>
      <c r="AA326" s="272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2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5"/>
      <c r="S327" s="229"/>
      <c r="T327" s="229"/>
      <c r="U327" s="230"/>
      <c r="V327" s="230"/>
      <c r="W327" s="266"/>
      <c r="X327" s="271"/>
      <c r="Y327" s="271"/>
      <c r="Z327" s="272"/>
      <c r="AA327" s="272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2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5"/>
      <c r="S328" s="229"/>
      <c r="T328" s="229"/>
      <c r="U328" s="230"/>
      <c r="V328" s="230"/>
      <c r="W328" s="266"/>
      <c r="X328" s="271"/>
      <c r="Y328" s="271"/>
      <c r="Z328" s="272"/>
      <c r="AA328" s="272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2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5"/>
      <c r="S329" s="229"/>
      <c r="T329" s="229"/>
      <c r="U329" s="230"/>
      <c r="V329" s="230"/>
      <c r="W329" s="266"/>
      <c r="X329" s="271"/>
      <c r="Y329" s="271"/>
      <c r="Z329" s="272"/>
      <c r="AA329" s="272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2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5"/>
      <c r="S330" s="229"/>
      <c r="T330" s="229"/>
      <c r="U330" s="230"/>
      <c r="V330" s="230"/>
      <c r="W330" s="266"/>
      <c r="X330" s="271"/>
      <c r="Y330" s="271"/>
      <c r="Z330" s="272"/>
      <c r="AA330" s="272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2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5"/>
      <c r="S331" s="229"/>
      <c r="T331" s="229"/>
      <c r="U331" s="230"/>
      <c r="V331" s="230"/>
      <c r="W331" s="266"/>
      <c r="X331" s="271"/>
      <c r="Y331" s="271"/>
      <c r="Z331" s="272"/>
      <c r="AA331" s="272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2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5"/>
      <c r="S332" s="229"/>
      <c r="T332" s="229"/>
      <c r="U332" s="230"/>
      <c r="V332" s="230"/>
      <c r="W332" s="266"/>
      <c r="X332" s="271"/>
      <c r="Y332" s="271"/>
      <c r="Z332" s="272"/>
      <c r="AA332" s="272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2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5"/>
      <c r="S333" s="229"/>
      <c r="T333" s="229"/>
      <c r="U333" s="230"/>
      <c r="V333" s="230"/>
      <c r="W333" s="266"/>
      <c r="X333" s="271"/>
      <c r="Y333" s="271"/>
      <c r="Z333" s="272"/>
      <c r="AA333" s="272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2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5"/>
      <c r="S334" s="229"/>
      <c r="T334" s="229"/>
      <c r="U334" s="230"/>
      <c r="V334" s="230"/>
      <c r="W334" s="266"/>
      <c r="X334" s="271"/>
      <c r="Y334" s="271"/>
      <c r="Z334" s="272"/>
      <c r="AA334" s="272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2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5"/>
      <c r="S335" s="229"/>
      <c r="T335" s="229"/>
      <c r="U335" s="230"/>
      <c r="V335" s="230"/>
      <c r="W335" s="266"/>
      <c r="X335" s="271"/>
      <c r="Y335" s="271"/>
      <c r="Z335" s="272"/>
      <c r="AA335" s="272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2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5"/>
      <c r="S336" s="229"/>
      <c r="T336" s="229"/>
      <c r="U336" s="230"/>
      <c r="V336" s="230"/>
      <c r="W336" s="266"/>
      <c r="X336" s="271"/>
      <c r="Y336" s="271"/>
      <c r="Z336" s="272"/>
      <c r="AA336" s="272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2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30"/>
      <c r="S337" s="229"/>
      <c r="T337" s="229"/>
      <c r="U337" s="230"/>
      <c r="V337" s="230"/>
      <c r="W337" s="272"/>
      <c r="X337" s="271"/>
      <c r="Y337" s="271"/>
      <c r="Z337" s="272"/>
      <c r="AA337" s="272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2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30"/>
      <c r="S338" s="229"/>
      <c r="T338" s="229"/>
      <c r="U338" s="230"/>
      <c r="V338" s="230"/>
      <c r="W338" s="272"/>
      <c r="X338" s="271"/>
      <c r="Y338" s="271"/>
      <c r="Z338" s="272"/>
      <c r="AA338" s="272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2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30"/>
      <c r="S339" s="229"/>
      <c r="T339" s="229"/>
      <c r="U339" s="230"/>
      <c r="V339" s="230"/>
      <c r="W339" s="272"/>
      <c r="X339" s="271"/>
      <c r="Y339" s="271"/>
      <c r="Z339" s="272"/>
      <c r="AA339" s="272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2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30"/>
      <c r="S340" s="229"/>
      <c r="T340" s="229"/>
      <c r="U340" s="230"/>
      <c r="V340" s="230"/>
      <c r="W340" s="272"/>
      <c r="X340" s="271"/>
      <c r="Y340" s="271"/>
      <c r="Z340" s="272"/>
      <c r="AA340" s="272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2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30"/>
      <c r="S341" s="229"/>
      <c r="T341" s="229"/>
      <c r="U341" s="230"/>
      <c r="V341" s="230"/>
      <c r="W341" s="272"/>
      <c r="X341" s="271"/>
      <c r="Y341" s="271"/>
      <c r="Z341" s="272"/>
      <c r="AA341" s="272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2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30"/>
      <c r="S342" s="229"/>
      <c r="T342" s="229"/>
      <c r="U342" s="230"/>
      <c r="V342" s="230"/>
      <c r="W342" s="272"/>
      <c r="X342" s="271"/>
      <c r="Y342" s="271"/>
      <c r="Z342" s="272"/>
      <c r="AA342" s="272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2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30"/>
      <c r="S343" s="229"/>
      <c r="T343" s="229"/>
      <c r="U343" s="230"/>
      <c r="V343" s="230"/>
      <c r="W343" s="272"/>
      <c r="X343" s="271"/>
      <c r="Y343" s="271"/>
      <c r="Z343" s="272"/>
      <c r="AA343" s="272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2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30"/>
      <c r="S344" s="229"/>
      <c r="T344" s="229"/>
      <c r="U344" s="226"/>
      <c r="V344" s="226"/>
      <c r="W344" s="272"/>
      <c r="X344" s="271"/>
      <c r="Y344" s="271"/>
      <c r="Z344" s="267"/>
      <c r="AA344" s="267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2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30"/>
      <c r="S345" s="229"/>
      <c r="T345" s="229"/>
      <c r="U345" s="226"/>
      <c r="V345" s="226"/>
      <c r="W345" s="272"/>
      <c r="X345" s="271"/>
      <c r="Y345" s="271"/>
      <c r="Z345" s="267"/>
      <c r="AA345" s="267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2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30"/>
      <c r="S346" s="229"/>
      <c r="T346" s="229"/>
      <c r="U346" s="226"/>
      <c r="V346" s="226"/>
      <c r="W346" s="272"/>
      <c r="X346" s="271"/>
      <c r="Y346" s="271"/>
      <c r="Z346" s="267"/>
      <c r="AA346" s="267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2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30"/>
      <c r="S347" s="229"/>
      <c r="T347" s="229"/>
      <c r="U347" s="226"/>
      <c r="V347" s="226"/>
      <c r="W347" s="272"/>
      <c r="X347" s="271"/>
      <c r="Y347" s="271"/>
      <c r="Z347" s="267"/>
      <c r="AA347" s="267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2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31"/>
      <c r="S348" s="229"/>
      <c r="T348" s="229"/>
      <c r="U348" s="226"/>
      <c r="V348" s="226"/>
      <c r="W348" s="273"/>
      <c r="X348" s="271"/>
      <c r="Y348" s="271"/>
      <c r="Z348" s="267"/>
      <c r="AA348" s="267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2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32"/>
      <c r="S349" s="229"/>
      <c r="T349" s="229"/>
      <c r="U349" s="226"/>
      <c r="V349" s="226"/>
      <c r="W349" s="274"/>
      <c r="X349" s="271"/>
      <c r="Y349" s="271"/>
      <c r="Z349" s="267"/>
      <c r="AA349" s="267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2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6"/>
      <c r="S350" s="225"/>
      <c r="T350" s="225"/>
      <c r="U350" s="225"/>
      <c r="V350" s="225"/>
      <c r="W350" s="267"/>
      <c r="X350" s="266"/>
      <c r="Y350" s="266"/>
      <c r="Z350" s="266"/>
      <c r="AA350" s="266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2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6"/>
      <c r="S351" s="225"/>
      <c r="T351" s="225"/>
      <c r="U351" s="225"/>
      <c r="V351" s="225"/>
      <c r="W351" s="267"/>
      <c r="X351" s="266"/>
      <c r="Y351" s="266"/>
      <c r="Z351" s="266"/>
      <c r="AA351" s="266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1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104" priority="68">
      <formula>$I3=0</formula>
    </cfRule>
  </conditionalFormatting>
  <conditionalFormatting sqref="AD3:AG83 AD101:AG111 AD113:AG312">
    <cfRule type="expression" dxfId="103" priority="131">
      <formula>OR($AC3&lt;&gt;"Oui",$AD3=0)</formula>
    </cfRule>
  </conditionalFormatting>
  <conditionalFormatting sqref="L3:L83 L311:L312 L101:L111 L113:L280">
    <cfRule type="cellIs" dxfId="102" priority="129" operator="between">
      <formula>1</formula>
      <formula>250</formula>
    </cfRule>
  </conditionalFormatting>
  <conditionalFormatting sqref="K311:K312 K3:K83 K102:K111 K113:K280">
    <cfRule type="expression" dxfId="101" priority="127">
      <formula>AND($L3&gt;0,$L3&lt;&gt;"")</formula>
    </cfRule>
    <cfRule type="expression" dxfId="100" priority="128">
      <formula>$I3&gt;0</formula>
    </cfRule>
  </conditionalFormatting>
  <conditionalFormatting sqref="H311:H312 A311:A312 H3:H83 A3:A11 A13:A83 C13:C83 C3:C11 C311:C312 E101:F111 E13:F83 E3:F11 E311:F312 A101:A111 H101:H111 C101:C111 C113:C280 H113:H280 A113:A280 E113:F280">
    <cfRule type="expression" dxfId="99" priority="126">
      <formula>AND($D3&lt;&gt;"",A3="")</formula>
    </cfRule>
  </conditionalFormatting>
  <conditionalFormatting sqref="O3:P4 O101:P111 O113:P312">
    <cfRule type="expression" dxfId="98" priority="122">
      <formula>OR($M3="",$M3="Espèces",$M3="Carte Bleue")</formula>
    </cfRule>
  </conditionalFormatting>
  <conditionalFormatting sqref="T3:U4 T101:U111 T113:U312">
    <cfRule type="expression" dxfId="97" priority="121">
      <formula>OR($R3="",$R3="Espèces",$R3="Indemnisation",$R3="Pass'Sport",$R3="Carte Bleue")</formula>
    </cfRule>
  </conditionalFormatting>
  <conditionalFormatting sqref="Y3:Z4 Z97 Y98:Z111 Y114:Z312">
    <cfRule type="expression" dxfId="96" priority="123">
      <formula>OR($W3="",$W3="Espèces",$W3="Carte Bleue")</formula>
    </cfRule>
  </conditionalFormatting>
  <conditionalFormatting sqref="N3:N4 N101:N111 N113:N312 Q3:Q312">
    <cfRule type="expression" dxfId="95" priority="120">
      <formula>$M3=""</formula>
    </cfRule>
  </conditionalFormatting>
  <conditionalFormatting sqref="S3:S4 S101:S111 V3:V111 V113:V312 S113:S312">
    <cfRule type="expression" dxfId="94" priority="119">
      <formula>$R3=""</formula>
    </cfRule>
  </conditionalFormatting>
  <conditionalFormatting sqref="X3:X4 X101:X111 AA3:AA111 AA113:AA312 X114:X312">
    <cfRule type="expression" dxfId="93" priority="118">
      <formula>$W3=""</formula>
    </cfRule>
  </conditionalFormatting>
  <conditionalFormatting sqref="K281:L310">
    <cfRule type="expression" dxfId="92" priority="116">
      <formula>$I281=0</formula>
    </cfRule>
  </conditionalFormatting>
  <conditionalFormatting sqref="L281:L310">
    <cfRule type="cellIs" dxfId="91" priority="114" operator="between">
      <formula>1</formula>
      <formula>250</formula>
    </cfRule>
  </conditionalFormatting>
  <conditionalFormatting sqref="K281:K310">
    <cfRule type="expression" dxfId="90" priority="112">
      <formula>AND($L281&gt;0,$L281&lt;&gt;"")</formula>
    </cfRule>
    <cfRule type="expression" dxfId="89" priority="113">
      <formula>$I281&gt;0</formula>
    </cfRule>
  </conditionalFormatting>
  <conditionalFormatting sqref="A281:A310 H281:H310 C281:C310 E281:F310">
    <cfRule type="expression" dxfId="88" priority="111">
      <formula>AND($D281&lt;&gt;"",A281="")</formula>
    </cfRule>
  </conditionalFormatting>
  <conditionalFormatting sqref="A12 C12 E12:F12">
    <cfRule type="expression" dxfId="87" priority="103">
      <formula>AND($D12&lt;&gt;"",A12="")</formula>
    </cfRule>
  </conditionalFormatting>
  <conditionalFormatting sqref="M3:M4 M101:M111 M113:M312">
    <cfRule type="expression" dxfId="86" priority="92">
      <formula>AND($I3&gt;0,$M3="")</formula>
    </cfRule>
  </conditionalFormatting>
  <conditionalFormatting sqref="Q3:Q4 Q101:Q111 Q113:Q312">
    <cfRule type="expression" dxfId="85" priority="89">
      <formula>AND($M3&lt;&gt;"",$Q3="")</formula>
    </cfRule>
  </conditionalFormatting>
  <conditionalFormatting sqref="N3:N4 N101:N111 N113:N312">
    <cfRule type="expression" dxfId="84" priority="88">
      <formula>AND($M3&lt;&gt;"",$N3="")</formula>
    </cfRule>
  </conditionalFormatting>
  <conditionalFormatting sqref="O3:O4 O101:O111 O113:O312">
    <cfRule type="expression" dxfId="83" priority="87">
      <formula>AND($M3="Chèque",$O3="")</formula>
    </cfRule>
  </conditionalFormatting>
  <conditionalFormatting sqref="P3:P4 P101:P111 P113:P312">
    <cfRule type="expression" dxfId="82" priority="86">
      <formula>AND($M3="Chèque",$P3="")</formula>
    </cfRule>
  </conditionalFormatting>
  <conditionalFormatting sqref="R3:R4 R101:R111 R113:R312">
    <cfRule type="expression" dxfId="81" priority="85">
      <formula>AND($I3&gt;0,$L3&gt;0,$M3&lt;&gt;"",$R3="")</formula>
    </cfRule>
  </conditionalFormatting>
  <conditionalFormatting sqref="M5:AB83">
    <cfRule type="expression" dxfId="80" priority="84">
      <formula>$I5=0</formula>
    </cfRule>
  </conditionalFormatting>
  <conditionalFormatting sqref="AD5:AG83 AD101:AG111 AD113:AG312">
    <cfRule type="expression" dxfId="79" priority="83">
      <formula>$AC5&lt;&gt;"Oui"</formula>
    </cfRule>
  </conditionalFormatting>
  <conditionalFormatting sqref="O5:P83">
    <cfRule type="expression" dxfId="78" priority="81">
      <formula>OR($M5="",$M5="Espèces",$M5="Carte Bleue")</formula>
    </cfRule>
  </conditionalFormatting>
  <conditionalFormatting sqref="T5:U83">
    <cfRule type="expression" dxfId="77" priority="80">
      <formula>OR($R5="",$R5="Espèces",$R5="Carte Bleue")</formula>
    </cfRule>
  </conditionalFormatting>
  <conditionalFormatting sqref="Y5:Z83">
    <cfRule type="expression" dxfId="76" priority="82">
      <formula>OR($W5="",$W5="Espèces",$W5="Carte Bleue")</formula>
    </cfRule>
  </conditionalFormatting>
  <conditionalFormatting sqref="N5:N83">
    <cfRule type="expression" dxfId="75" priority="79">
      <formula>$M5=""</formula>
    </cfRule>
  </conditionalFormatting>
  <conditionalFormatting sqref="S5:S83">
    <cfRule type="expression" dxfId="74" priority="78">
      <formula>$R5=""</formula>
    </cfRule>
  </conditionalFormatting>
  <conditionalFormatting sqref="X5:X83">
    <cfRule type="expression" dxfId="73" priority="77">
      <formula>$W5=""</formula>
    </cfRule>
  </conditionalFormatting>
  <conditionalFormatting sqref="M5:M83">
    <cfRule type="expression" dxfId="72" priority="76">
      <formula>AND($I5&gt;0,$M5="")</formula>
    </cfRule>
  </conditionalFormatting>
  <conditionalFormatting sqref="Q5:Q83">
    <cfRule type="expression" dxfId="71" priority="75">
      <formula>AND($M5&lt;&gt;"",$Q5="")</formula>
    </cfRule>
  </conditionalFormatting>
  <conditionalFormatting sqref="N5:N83">
    <cfRule type="expression" dxfId="70" priority="74">
      <formula>AND($M5&lt;&gt;"",$N5="")</formula>
    </cfRule>
  </conditionalFormatting>
  <conditionalFormatting sqref="O5:O83">
    <cfRule type="expression" dxfId="69" priority="73">
      <formula>AND($M5="Chèque",$O5="")</formula>
    </cfRule>
  </conditionalFormatting>
  <conditionalFormatting sqref="P5:P83">
    <cfRule type="expression" dxfId="68" priority="72">
      <formula>AND($M5="Chèque",$P5="")</formula>
    </cfRule>
  </conditionalFormatting>
  <conditionalFormatting sqref="R5:R83">
    <cfRule type="expression" dxfId="67" priority="71">
      <formula>AND($I5&gt;0,$L5&gt;0,$M5&lt;&gt;"",$R5="")</formula>
    </cfRule>
  </conditionalFormatting>
  <conditionalFormatting sqref="AE3:AG83 AE101:AG111 AE113:AG312">
    <cfRule type="expression" dxfId="66" priority="70">
      <formula>AND(VALUE($AD3)&gt;0,AE3="")</formula>
    </cfRule>
  </conditionalFormatting>
  <conditionalFormatting sqref="AD3:AD83 AD101:AD111 AD113:AD312">
    <cfRule type="expression" dxfId="65" priority="69">
      <formula>AND(VALUE($AD3)&gt;0,OR($AE3="",$AF3=""))</formula>
    </cfRule>
  </conditionalFormatting>
  <conditionalFormatting sqref="AB3:AB83 AB101:AB111 AB113:AB312">
    <cfRule type="expression" dxfId="64" priority="132">
      <formula>$F3&lt;VALUE("01/01/2006")</formula>
    </cfRule>
  </conditionalFormatting>
  <conditionalFormatting sqref="K84:L100">
    <cfRule type="expression" dxfId="63" priority="43">
      <formula>$I84=0</formula>
    </cfRule>
  </conditionalFormatting>
  <conditionalFormatting sqref="AD84:AG100">
    <cfRule type="expression" dxfId="62" priority="65">
      <formula>OR($AC84&lt;&gt;"Oui",$AD84=0)</formula>
    </cfRule>
  </conditionalFormatting>
  <conditionalFormatting sqref="L84:L100">
    <cfRule type="cellIs" dxfId="61" priority="64" operator="between">
      <formula>1</formula>
      <formula>250</formula>
    </cfRule>
  </conditionalFormatting>
  <conditionalFormatting sqref="K84:K101">
    <cfRule type="expression" dxfId="60" priority="62">
      <formula>AND($L84&gt;0,$L84&lt;&gt;"")</formula>
    </cfRule>
    <cfRule type="expression" dxfId="59" priority="63">
      <formula>$I84&gt;0</formula>
    </cfRule>
  </conditionalFormatting>
  <conditionalFormatting sqref="H84:H100 A84:A100 C84:C100 E84:F100">
    <cfRule type="expression" dxfId="58" priority="61">
      <formula>AND($D84&lt;&gt;"",A84="")</formula>
    </cfRule>
  </conditionalFormatting>
  <conditionalFormatting sqref="M84:AB96">
    <cfRule type="expression" dxfId="57" priority="59">
      <formula>$I84=0</formula>
    </cfRule>
  </conditionalFormatting>
  <conditionalFormatting sqref="AD84:AG100">
    <cfRule type="expression" dxfId="56" priority="58">
      <formula>$AC84&lt;&gt;"Oui"</formula>
    </cfRule>
  </conditionalFormatting>
  <conditionalFormatting sqref="O84:P100">
    <cfRule type="expression" dxfId="55" priority="56">
      <formula>OR($M84="",$M84="Espèces",$M84="Carte Bleue")</formula>
    </cfRule>
  </conditionalFormatting>
  <conditionalFormatting sqref="T84:U100">
    <cfRule type="expression" dxfId="54" priority="55">
      <formula>OR($R84="",$R84="Espèces",$R84="Carte Bleue")</formula>
    </cfRule>
  </conditionalFormatting>
  <conditionalFormatting sqref="Y84:Z96">
    <cfRule type="expression" dxfId="53" priority="57">
      <formula>OR($W84="",$W84="Espèces",$W84="Carte Bleue")</formula>
    </cfRule>
  </conditionalFormatting>
  <conditionalFormatting sqref="N84:N100">
    <cfRule type="expression" dxfId="52" priority="54">
      <formula>$M84=""</formula>
    </cfRule>
  </conditionalFormatting>
  <conditionalFormatting sqref="S84:S100">
    <cfRule type="expression" dxfId="51" priority="53">
      <formula>$R84=""</formula>
    </cfRule>
  </conditionalFormatting>
  <conditionalFormatting sqref="X84:X100">
    <cfRule type="expression" dxfId="50" priority="52">
      <formula>$W84=""</formula>
    </cfRule>
  </conditionalFormatting>
  <conditionalFormatting sqref="M84:M100">
    <cfRule type="expression" dxfId="49" priority="51">
      <formula>AND($I84&gt;0,$M84="")</formula>
    </cfRule>
  </conditionalFormatting>
  <conditionalFormatting sqref="Q84:Q100">
    <cfRule type="expression" dxfId="48" priority="50">
      <formula>AND($M84&lt;&gt;"",$Q84="")</formula>
    </cfRule>
  </conditionalFormatting>
  <conditionalFormatting sqref="N84:N100">
    <cfRule type="expression" dxfId="47" priority="49">
      <formula>AND($M84&lt;&gt;"",$N84="")</formula>
    </cfRule>
  </conditionalFormatting>
  <conditionalFormatting sqref="O84:O100">
    <cfRule type="expression" dxfId="46" priority="48">
      <formula>AND($M84="Chèque",$O84="")</formula>
    </cfRule>
  </conditionalFormatting>
  <conditionalFormatting sqref="P84:P100">
    <cfRule type="expression" dxfId="45" priority="47">
      <formula>AND($M84="Chèque",$P84="")</formula>
    </cfRule>
  </conditionalFormatting>
  <conditionalFormatting sqref="R84:R100">
    <cfRule type="expression" dxfId="44" priority="46">
      <formula>AND($I84&gt;0,$L84&gt;0,$M84&lt;&gt;"",$R84="")</formula>
    </cfRule>
  </conditionalFormatting>
  <conditionalFormatting sqref="AE84:AG100">
    <cfRule type="expression" dxfId="43" priority="45">
      <formula>AND(VALUE($AD84)&gt;0,AE84="")</formula>
    </cfRule>
  </conditionalFormatting>
  <conditionalFormatting sqref="AD84:AD100">
    <cfRule type="expression" dxfId="42" priority="44">
      <formula>AND(VALUE($AD84)&gt;0,OR($AE84="",$AF84=""))</formula>
    </cfRule>
  </conditionalFormatting>
  <conditionalFormatting sqref="AB84:AB100">
    <cfRule type="expression" dxfId="41" priority="66">
      <formula>$F84&lt;VALUE("01/01/2006")</formula>
    </cfRule>
  </conditionalFormatting>
  <conditionalFormatting sqref="T97">
    <cfRule type="expression" dxfId="40" priority="42">
      <formula>OR($M97="",$M97="Espèces",$M97="Indemnisation",$M97="Pass'Sport",$M97="Carte Bleue")</formula>
    </cfRule>
  </conditionalFormatting>
  <conditionalFormatting sqref="T97">
    <cfRule type="expression" dxfId="39" priority="41">
      <formula>AND($M97="Chèque",$O97="")</formula>
    </cfRule>
  </conditionalFormatting>
  <conditionalFormatting sqref="B311:B312 B3:B11 B13:B111 B113:B280">
    <cfRule type="expression" dxfId="38" priority="40">
      <formula>AND($D3&lt;&gt;"",B3="")</formula>
    </cfRule>
  </conditionalFormatting>
  <conditionalFormatting sqref="B281:B310">
    <cfRule type="expression" dxfId="37" priority="39">
      <formula>AND($D281&lt;&gt;"",B281="")</formula>
    </cfRule>
  </conditionalFormatting>
  <conditionalFormatting sqref="B12">
    <cfRule type="expression" dxfId="36" priority="38">
      <formula>AND($D12&lt;&gt;"",B12="")</formula>
    </cfRule>
  </conditionalFormatting>
  <conditionalFormatting sqref="K101">
    <cfRule type="expression" dxfId="35" priority="37">
      <formula>$I101=0</formula>
    </cfRule>
  </conditionalFormatting>
  <conditionalFormatting sqref="J3:J111 J113:J312">
    <cfRule type="expression" dxfId="34" priority="134">
      <formula>OR($I3=0,$D3="")</formula>
    </cfRule>
  </conditionalFormatting>
  <conditionalFormatting sqref="AH3:AH312">
    <cfRule type="expression" dxfId="33" priority="167">
      <formula>AND($D3&lt;&gt;"",$AH3="")</formula>
    </cfRule>
  </conditionalFormatting>
  <conditionalFormatting sqref="J112">
    <cfRule type="expression" dxfId="32" priority="36">
      <formula>OR($I112=0,$D112="")</formula>
    </cfRule>
  </conditionalFormatting>
  <conditionalFormatting sqref="K112:L112">
    <cfRule type="expression" dxfId="31" priority="12">
      <formula>$I112=0</formula>
    </cfRule>
  </conditionalFormatting>
  <conditionalFormatting sqref="AD112:AG112">
    <cfRule type="expression" dxfId="30" priority="34">
      <formula>OR($AC112&lt;&gt;"Oui",$AD112=0)</formula>
    </cfRule>
  </conditionalFormatting>
  <conditionalFormatting sqref="L112">
    <cfRule type="cellIs" dxfId="29" priority="33" operator="between">
      <formula>1</formula>
      <formula>250</formula>
    </cfRule>
  </conditionalFormatting>
  <conditionalFormatting sqref="K112">
    <cfRule type="expression" dxfId="28" priority="31">
      <formula>AND($L112&gt;0,$L112&lt;&gt;"")</formula>
    </cfRule>
    <cfRule type="expression" dxfId="27" priority="32">
      <formula>$I112&gt;0</formula>
    </cfRule>
  </conditionalFormatting>
  <conditionalFormatting sqref="H112 E112:F112 A112:C112">
    <cfRule type="expression" dxfId="26" priority="30">
      <formula>AND($D112&lt;&gt;"",A112="")</formula>
    </cfRule>
  </conditionalFormatting>
  <conditionalFormatting sqref="M112:P112 R112:AB112">
    <cfRule type="expression" dxfId="25" priority="28">
      <formula>$I112=0</formula>
    </cfRule>
  </conditionalFormatting>
  <conditionalFormatting sqref="AD112:AG112">
    <cfRule type="expression" dxfId="24" priority="27">
      <formula>$AC112&lt;&gt;"Oui"</formula>
    </cfRule>
  </conditionalFormatting>
  <conditionalFormatting sqref="O112:P112">
    <cfRule type="expression" dxfId="23" priority="25">
      <formula>OR($M112="",$M112="Espèces",$M112="Carte Bleue")</formula>
    </cfRule>
  </conditionalFormatting>
  <conditionalFormatting sqref="T112:U112">
    <cfRule type="expression" dxfId="22" priority="24">
      <formula>OR($R112="",$R112="Espèces",$R112="Carte Bleue")</formula>
    </cfRule>
  </conditionalFormatting>
  <conditionalFormatting sqref="Y112:Z112">
    <cfRule type="expression" dxfId="21" priority="26">
      <formula>OR($W112="",$W112="Espèces",$W112="Carte Bleue")</formula>
    </cfRule>
  </conditionalFormatting>
  <conditionalFormatting sqref="N112">
    <cfRule type="expression" dxfId="20" priority="23">
      <formula>$M112=""</formula>
    </cfRule>
  </conditionalFormatting>
  <conditionalFormatting sqref="S112 V112">
    <cfRule type="expression" dxfId="19" priority="22">
      <formula>$R112=""</formula>
    </cfRule>
  </conditionalFormatting>
  <conditionalFormatting sqref="X112 AA112">
    <cfRule type="expression" dxfId="18" priority="21">
      <formula>$W112=""</formula>
    </cfRule>
  </conditionalFormatting>
  <conditionalFormatting sqref="M112">
    <cfRule type="expression" dxfId="17" priority="20">
      <formula>AND($I112&gt;0,$M112="")</formula>
    </cfRule>
  </conditionalFormatting>
  <conditionalFormatting sqref="N112">
    <cfRule type="expression" dxfId="16" priority="18">
      <formula>AND($M112&lt;&gt;"",$N112="")</formula>
    </cfRule>
  </conditionalFormatting>
  <conditionalFormatting sqref="O112">
    <cfRule type="expression" dxfId="15" priority="17">
      <formula>AND($M112="Chèque",$O112="")</formula>
    </cfRule>
  </conditionalFormatting>
  <conditionalFormatting sqref="P112">
    <cfRule type="expression" dxfId="14" priority="16">
      <formula>AND($M112="Chèque",$P112="")</formula>
    </cfRule>
  </conditionalFormatting>
  <conditionalFormatting sqref="R112">
    <cfRule type="expression" dxfId="13" priority="15">
      <formula>AND($I112&gt;0,$L112&gt;0,$M112&lt;&gt;"",$R112="")</formula>
    </cfRule>
  </conditionalFormatting>
  <conditionalFormatting sqref="AE112:AG112">
    <cfRule type="expression" dxfId="12" priority="14">
      <formula>AND(VALUE($AD112)&gt;0,AE112="")</formula>
    </cfRule>
  </conditionalFormatting>
  <conditionalFormatting sqref="AD112">
    <cfRule type="expression" dxfId="11" priority="13">
      <formula>AND(VALUE($AD112)&gt;0,OR($AE112="",$AF112=""))</formula>
    </cfRule>
  </conditionalFormatting>
  <conditionalFormatting sqref="AB112">
    <cfRule type="expression" dxfId="10" priority="35">
      <formula>$F112&lt;VALUE("01/01/2006")</formula>
    </cfRule>
  </conditionalFormatting>
  <conditionalFormatting sqref="Q112">
    <cfRule type="expression" dxfId="9" priority="11">
      <formula>$I112=0</formula>
    </cfRule>
  </conditionalFormatting>
  <conditionalFormatting sqref="Q112">
    <cfRule type="expression" dxfId="8" priority="10">
      <formula>AND($M112&lt;&gt;"",$Q112="")</formula>
    </cfRule>
  </conditionalFormatting>
  <conditionalFormatting sqref="T113:U113">
    <cfRule type="expression" dxfId="7" priority="9">
      <formula>OR($R113="",$R113="Espèces",$R113="Carte Bleue")</formula>
    </cfRule>
  </conditionalFormatting>
  <conditionalFormatting sqref="S113">
    <cfRule type="expression" dxfId="6" priority="8">
      <formula>$M113=""</formula>
    </cfRule>
  </conditionalFormatting>
  <conditionalFormatting sqref="R113">
    <cfRule type="expression" dxfId="5" priority="7">
      <formula>AND($I113&gt;0,$M113="")</formula>
    </cfRule>
  </conditionalFormatting>
  <conditionalFormatting sqref="S113">
    <cfRule type="expression" dxfId="4" priority="6">
      <formula>AND($M113&lt;&gt;"",$N113="")</formula>
    </cfRule>
  </conditionalFormatting>
  <conditionalFormatting sqref="T113">
    <cfRule type="expression" dxfId="3" priority="5">
      <formula>AND($M113="Chèque",$O113="")</formula>
    </cfRule>
  </conditionalFormatting>
  <conditionalFormatting sqref="U113">
    <cfRule type="expression" dxfId="2" priority="4">
      <formula>AND($M113="Chèque",$P113="")</formula>
    </cfRule>
  </conditionalFormatting>
  <conditionalFormatting sqref="S114">
    <cfRule type="expression" dxfId="1" priority="3">
      <formula>$M114=""</formula>
    </cfRule>
  </conditionalFormatting>
  <conditionalFormatting sqref="S114">
    <cfRule type="expression" dxfId="0" priority="2">
      <formula>AND($M114&lt;&gt;"",$N114="")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  <hyperlink ref="AH103" r:id="rId48" xr:uid="{BE2ACABC-109A-4409-AC24-BAE0E3723B01}"/>
    <hyperlink ref="AH104" r:id="rId49" xr:uid="{34C1068B-3740-4B84-8B51-15C5C66541C9}"/>
    <hyperlink ref="AH22" r:id="rId50" xr:uid="{8B0EC132-0D8D-47C1-AFDA-06EC8544B08B}"/>
    <hyperlink ref="AH23" r:id="rId51" xr:uid="{68399A29-7194-4C61-BD5C-79E2E5C1C2B3}"/>
    <hyperlink ref="AH24" r:id="rId52" xr:uid="{599127CA-E80C-4EDA-9CCE-A08264F12DB8}"/>
    <hyperlink ref="AH25" r:id="rId53" xr:uid="{3E071A8A-17CA-4125-A595-F6D11E10A19B}"/>
    <hyperlink ref="AH26" r:id="rId54" xr:uid="{B94BEEDE-641A-499E-ACCE-8A25720AC03D}"/>
    <hyperlink ref="AH27" r:id="rId55" xr:uid="{3F68140D-AB4E-4D68-8D8E-D3140F4572EE}"/>
    <hyperlink ref="AH28" r:id="rId56" xr:uid="{4A290EDC-EE33-4C71-80D1-7942E8F7AF2E}"/>
    <hyperlink ref="AH29" r:id="rId57" xr:uid="{EB549150-18AF-4A4C-BAD6-17A5F15BE993}"/>
    <hyperlink ref="AH30" r:id="rId58" xr:uid="{9A2046A9-62E1-4E9A-9EA8-5869C08169CA}"/>
    <hyperlink ref="AH31" r:id="rId59" xr:uid="{9677FF66-84DD-421D-B699-2E236E455CA5}"/>
    <hyperlink ref="AH32" r:id="rId60" xr:uid="{6C873E61-A89A-4FA8-A53D-4F7371562BC6}"/>
    <hyperlink ref="AH33" r:id="rId61" xr:uid="{53B3E3FB-AE3D-4624-9AEE-514AECBCE91C}"/>
    <hyperlink ref="AH34" r:id="rId62" xr:uid="{D029326D-9AF7-496B-9A5E-DC9F7CBE01C6}"/>
    <hyperlink ref="AH35" r:id="rId63" xr:uid="{941F5250-336F-480E-A375-025828756F8B}"/>
    <hyperlink ref="AH36" r:id="rId64" xr:uid="{295795F4-4772-450D-91FB-FB1319D34CBD}"/>
    <hyperlink ref="AH37" r:id="rId65" xr:uid="{F420FF57-C479-4325-A4ED-18CC159FB5B4}"/>
    <hyperlink ref="AH38" r:id="rId66" xr:uid="{54DB5C9A-3084-4F32-8228-FF3453A42039}"/>
    <hyperlink ref="AH39" r:id="rId67" xr:uid="{DDF53A8A-B97E-4790-9238-B0CE6E206F98}"/>
    <hyperlink ref="AH40" r:id="rId68" xr:uid="{45A69D93-97D8-4669-AB23-A531F4D3037E}"/>
    <hyperlink ref="AH41" r:id="rId69" xr:uid="{538C5616-AB11-4664-BE87-D800EB41B22E}"/>
    <hyperlink ref="AH43" r:id="rId70" xr:uid="{A952C41F-53A4-46D7-811C-0F6BF2AC98D3}"/>
    <hyperlink ref="AH42" r:id="rId71" xr:uid="{74639FBE-E44F-4F7B-895C-917010A2BB20}"/>
    <hyperlink ref="AH44" r:id="rId72" xr:uid="{6AEB04C9-59F7-420B-A52A-9E5706A70406}"/>
    <hyperlink ref="AH45" r:id="rId73" xr:uid="{81F81F59-4141-49D2-A3CB-B3AC5C867735}"/>
    <hyperlink ref="AH46" r:id="rId74" xr:uid="{3E7398DA-5E61-43C7-A42F-D29DB3D40EDD}"/>
    <hyperlink ref="AH47" r:id="rId75" xr:uid="{139B6CFD-6553-4A50-8CF4-19B49970CFB2}"/>
    <hyperlink ref="AH48" r:id="rId76" xr:uid="{DA91D9F1-177C-4917-AEAE-DAA132E09D28}"/>
    <hyperlink ref="AH49" r:id="rId77" xr:uid="{42E886FD-5BCC-426F-A6BE-C16A64A58CA2}"/>
    <hyperlink ref="AH50" r:id="rId78" xr:uid="{DB225B13-6A2C-4AB2-BC30-4158D38550CA}"/>
    <hyperlink ref="AH51" r:id="rId79" xr:uid="{817A32F0-1397-4379-81C1-ABD637337A9B}"/>
    <hyperlink ref="AH52" r:id="rId80" xr:uid="{8DA9E6E2-2AC9-49E0-8315-4C751DC1B834}"/>
    <hyperlink ref="AH53" r:id="rId81" xr:uid="{212477BF-6975-4CDA-A6D0-1345F502F0D8}"/>
    <hyperlink ref="AH68" r:id="rId82" xr:uid="{5608218C-831C-4E78-AC34-67624B268BEE}"/>
    <hyperlink ref="AH69" r:id="rId83" xr:uid="{C7D26C39-B007-4D1F-BFAD-6A6696EBB64B}"/>
    <hyperlink ref="AH70" r:id="rId84" xr:uid="{5661166F-C48E-4FFE-9AE6-7A414D245C5F}"/>
    <hyperlink ref="AH72" r:id="rId85" xr:uid="{FC33DD9C-2F45-474B-B9B1-EA508F5903E2}"/>
    <hyperlink ref="AH73" r:id="rId86" xr:uid="{09CF2373-04F8-4092-9C3D-22BE904D919E}"/>
    <hyperlink ref="AH74" r:id="rId87" xr:uid="{081FCFAF-2096-4CB5-9505-A636BDA7A2CB}"/>
    <hyperlink ref="AH75" r:id="rId88" xr:uid="{59492A61-6A76-4F71-A1B9-B6ED8612F726}"/>
    <hyperlink ref="AH102" r:id="rId89" xr:uid="{2E1D85D5-4966-4479-B211-F2B784AD8377}"/>
    <hyperlink ref="AH109" r:id="rId90" xr:uid="{3B88F9AF-ECD6-4C2C-AB4D-329153B38DC0}"/>
    <hyperlink ref="AH110" r:id="rId91" xr:uid="{78EB3CBE-E792-455B-A9F7-6EF1A29C5E09}"/>
    <hyperlink ref="AH114" r:id="rId92" xr:uid="{1AA40C55-18C9-466F-9FD7-DE82F141830D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93"/>
  <headerFooter alignWithMargins="0"/>
  <drawing r:id="rId94"/>
  <legacy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cedric de rueda</cp:lastModifiedBy>
  <cp:revision>4</cp:revision>
  <cp:lastPrinted>2022-06-23T09:24:27Z</cp:lastPrinted>
  <dcterms:created xsi:type="dcterms:W3CDTF">2010-10-13T09:10:16Z</dcterms:created>
  <dcterms:modified xsi:type="dcterms:W3CDTF">2022-08-22T18:04:30Z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