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DB8C2F24-EE3B-9A44-85B2-5AD3450FA0FE}" xr6:coauthVersionLast="47" xr6:coauthVersionMax="47" xr10:uidLastSave="{00000000-0000-0000-0000-000000000000}"/>
  <bookViews>
    <workbookView xWindow="12420" yWindow="0" windowWidth="16380" windowHeight="1800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9" i="1" l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L172" i="1"/>
  <c r="L171" i="1"/>
  <c r="L170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L107" i="1"/>
  <c r="L108" i="1"/>
  <c r="L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L100" i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L290" i="1"/>
  <c r="K290" i="1"/>
  <c r="G290" i="1"/>
  <c r="I290" i="1"/>
  <c r="AD289" i="1"/>
  <c r="L289" i="1"/>
  <c r="K289" i="1"/>
  <c r="G289" i="1"/>
  <c r="I289" i="1"/>
  <c r="AD288" i="1"/>
  <c r="L288" i="1"/>
  <c r="K288" i="1"/>
  <c r="G288" i="1"/>
  <c r="I288" i="1"/>
  <c r="AD287" i="1"/>
  <c r="L287" i="1"/>
  <c r="K287" i="1"/>
  <c r="G287" i="1"/>
  <c r="I287" i="1"/>
  <c r="AD286" i="1"/>
  <c r="L286" i="1"/>
  <c r="K286" i="1"/>
  <c r="G286" i="1"/>
  <c r="I286" i="1"/>
  <c r="AD285" i="1"/>
  <c r="L285" i="1"/>
  <c r="K285" i="1"/>
  <c r="G285" i="1"/>
  <c r="I285" i="1"/>
  <c r="AD284" i="1"/>
  <c r="L284" i="1"/>
  <c r="K284" i="1"/>
  <c r="G284" i="1"/>
  <c r="I284" i="1"/>
  <c r="AD283" i="1"/>
  <c r="L283" i="1"/>
  <c r="K283" i="1"/>
  <c r="G283" i="1"/>
  <c r="I283" i="1"/>
  <c r="AD282" i="1"/>
  <c r="L282" i="1"/>
  <c r="K282" i="1"/>
  <c r="G282" i="1"/>
  <c r="I282" i="1"/>
  <c r="AD281" i="1"/>
  <c r="L281" i="1"/>
  <c r="K281" i="1"/>
  <c r="G281" i="1"/>
  <c r="I281" i="1"/>
  <c r="G6" i="1"/>
  <c r="K6" i="1"/>
  <c r="AD6" i="1"/>
  <c r="G7" i="1"/>
  <c r="I7" i="1"/>
  <c r="K7" i="1"/>
  <c r="AD7" i="1"/>
  <c r="G8" i="1"/>
  <c r="K8" i="1"/>
  <c r="AD8" i="1"/>
  <c r="G9" i="1"/>
  <c r="K9" i="1"/>
  <c r="AD9" i="1"/>
  <c r="G10" i="1"/>
  <c r="K10" i="1"/>
  <c r="AD10" i="1"/>
  <c r="G11" i="1"/>
  <c r="I11" i="1"/>
  <c r="K11" i="1"/>
  <c r="AD11" i="1"/>
  <c r="G12" i="1"/>
  <c r="K12" i="1"/>
  <c r="G13" i="1"/>
  <c r="K13" i="1"/>
  <c r="G14" i="1"/>
  <c r="I14" i="1"/>
  <c r="K14" i="1"/>
  <c r="G15" i="1"/>
  <c r="I15" i="1"/>
  <c r="K15" i="1"/>
  <c r="G16" i="1"/>
  <c r="K16" i="1"/>
  <c r="G17" i="1"/>
  <c r="K17" i="1"/>
  <c r="G18" i="1"/>
  <c r="I18" i="1"/>
  <c r="K18" i="1"/>
  <c r="G19" i="1"/>
  <c r="I19" i="1"/>
  <c r="K19" i="1"/>
  <c r="G20" i="1"/>
  <c r="K20" i="1"/>
  <c r="G21" i="1"/>
  <c r="K21" i="1"/>
  <c r="AD21" i="1"/>
  <c r="G22" i="1"/>
  <c r="K22" i="1"/>
  <c r="AD22" i="1"/>
  <c r="G23" i="1"/>
  <c r="I23" i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/>
  <c r="K27" i="1"/>
  <c r="AD27" i="1"/>
  <c r="G28" i="1"/>
  <c r="K28" i="1"/>
  <c r="AD28" i="1"/>
  <c r="G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K33" i="1"/>
  <c r="AD33" i="1"/>
  <c r="G34" i="1"/>
  <c r="I34" i="1"/>
  <c r="K34" i="1"/>
  <c r="AD34" i="1"/>
  <c r="G35" i="1"/>
  <c r="I35" i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/>
  <c r="K43" i="1"/>
  <c r="AD43" i="1"/>
  <c r="G44" i="1"/>
  <c r="K44" i="1"/>
  <c r="AD44" i="1"/>
  <c r="G45" i="1"/>
  <c r="K45" i="1"/>
  <c r="AD45" i="1"/>
  <c r="G46" i="1"/>
  <c r="I46" i="1"/>
  <c r="K46" i="1"/>
  <c r="AD46" i="1"/>
  <c r="G47" i="1"/>
  <c r="I47" i="1"/>
  <c r="K47" i="1"/>
  <c r="AD47" i="1"/>
  <c r="G48" i="1"/>
  <c r="K48" i="1"/>
  <c r="AD48" i="1"/>
  <c r="G49" i="1"/>
  <c r="K49" i="1"/>
  <c r="AD49" i="1"/>
  <c r="G50" i="1"/>
  <c r="I50" i="1"/>
  <c r="K50" i="1"/>
  <c r="AD50" i="1"/>
  <c r="G51" i="1"/>
  <c r="I51" i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/>
  <c r="K59" i="1"/>
  <c r="AD59" i="1"/>
  <c r="G60" i="1"/>
  <c r="K60" i="1"/>
  <c r="AD60" i="1"/>
  <c r="G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K65" i="1"/>
  <c r="AD65" i="1"/>
  <c r="G66" i="1"/>
  <c r="I66" i="1"/>
  <c r="K66" i="1"/>
  <c r="AD66" i="1"/>
  <c r="G67" i="1"/>
  <c r="I67" i="1"/>
  <c r="AD67" i="1"/>
  <c r="G68" i="1"/>
  <c r="K68" i="1"/>
  <c r="AD68" i="1"/>
  <c r="G69" i="1"/>
  <c r="K69" i="1"/>
  <c r="AD69" i="1"/>
  <c r="G70" i="1"/>
  <c r="K70" i="1"/>
  <c r="AD70" i="1"/>
  <c r="G71" i="1"/>
  <c r="I71" i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/>
  <c r="K75" i="1"/>
  <c r="AD75" i="1"/>
  <c r="G76" i="1"/>
  <c r="K76" i="1"/>
  <c r="AD76" i="1"/>
  <c r="G77" i="1"/>
  <c r="K77" i="1"/>
  <c r="AD77" i="1"/>
  <c r="G78" i="1"/>
  <c r="I78" i="1"/>
  <c r="K78" i="1"/>
  <c r="AD78" i="1"/>
  <c r="G79" i="1"/>
  <c r="I79" i="1"/>
  <c r="K79" i="1"/>
  <c r="AD79" i="1"/>
  <c r="G80" i="1"/>
  <c r="K80" i="1"/>
  <c r="AD80" i="1"/>
  <c r="G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/>
  <c r="K111" i="1"/>
  <c r="AD111" i="1"/>
  <c r="G113" i="1"/>
  <c r="K113" i="1"/>
  <c r="AD113" i="1"/>
  <c r="G114" i="1"/>
  <c r="I114" i="1"/>
  <c r="K114" i="1"/>
  <c r="AD114" i="1"/>
  <c r="G115" i="1"/>
  <c r="I115" i="1"/>
  <c r="K115" i="1"/>
  <c r="AD115" i="1"/>
  <c r="G116" i="1"/>
  <c r="K116" i="1"/>
  <c r="AD116" i="1"/>
  <c r="G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K121" i="1"/>
  <c r="AD121" i="1"/>
  <c r="G122" i="1"/>
  <c r="K122" i="1"/>
  <c r="AD122" i="1"/>
  <c r="G123" i="1"/>
  <c r="I123" i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/>
  <c r="K127" i="1"/>
  <c r="AD127" i="1"/>
  <c r="G128" i="1"/>
  <c r="I128" i="1"/>
  <c r="K128" i="1"/>
  <c r="AD128" i="1"/>
  <c r="G129" i="1"/>
  <c r="K129" i="1"/>
  <c r="AD129" i="1"/>
  <c r="G130" i="1"/>
  <c r="I130" i="1"/>
  <c r="K130" i="1"/>
  <c r="AD130" i="1"/>
  <c r="G131" i="1"/>
  <c r="I131" i="1"/>
  <c r="K131" i="1"/>
  <c r="AD131" i="1"/>
  <c r="G132" i="1"/>
  <c r="K132" i="1"/>
  <c r="AD132" i="1"/>
  <c r="G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K137" i="1"/>
  <c r="AD137" i="1"/>
  <c r="G138" i="1"/>
  <c r="K138" i="1"/>
  <c r="AD138" i="1"/>
  <c r="G139" i="1"/>
  <c r="I139" i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/>
  <c r="K143" i="1"/>
  <c r="AD143" i="1"/>
  <c r="G144" i="1"/>
  <c r="I144" i="1"/>
  <c r="K144" i="1"/>
  <c r="AD144" i="1"/>
  <c r="G145" i="1"/>
  <c r="K145" i="1"/>
  <c r="AD145" i="1"/>
  <c r="G146" i="1"/>
  <c r="I146" i="1"/>
  <c r="K146" i="1"/>
  <c r="AD146" i="1"/>
  <c r="G147" i="1"/>
  <c r="I147" i="1"/>
  <c r="K147" i="1"/>
  <c r="AD147" i="1"/>
  <c r="G148" i="1"/>
  <c r="K148" i="1"/>
  <c r="AD148" i="1"/>
  <c r="G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K153" i="1"/>
  <c r="AD153" i="1"/>
  <c r="G154" i="1"/>
  <c r="K154" i="1"/>
  <c r="AD154" i="1"/>
  <c r="G155" i="1"/>
  <c r="I155" i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/>
  <c r="K159" i="1"/>
  <c r="AD159" i="1"/>
  <c r="G160" i="1"/>
  <c r="I160" i="1"/>
  <c r="K160" i="1"/>
  <c r="AD160" i="1"/>
  <c r="G161" i="1"/>
  <c r="K161" i="1"/>
  <c r="AD161" i="1"/>
  <c r="G162" i="1"/>
  <c r="I162" i="1"/>
  <c r="K162" i="1"/>
  <c r="AD162" i="1"/>
  <c r="G163" i="1"/>
  <c r="K163" i="1"/>
  <c r="AD163" i="1"/>
  <c r="G175" i="1"/>
  <c r="I175" i="1"/>
  <c r="K175" i="1"/>
  <c r="AD175" i="1"/>
  <c r="G176" i="1"/>
  <c r="K176" i="1"/>
  <c r="AD176" i="1"/>
  <c r="G177" i="1"/>
  <c r="I177" i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/>
  <c r="K185" i="1"/>
  <c r="AD185" i="1"/>
  <c r="G186" i="1"/>
  <c r="K186" i="1"/>
  <c r="AD186" i="1"/>
  <c r="G187" i="1"/>
  <c r="K187" i="1"/>
  <c r="AD187" i="1"/>
  <c r="G188" i="1"/>
  <c r="K188" i="1"/>
  <c r="AD188" i="1"/>
  <c r="G189" i="1"/>
  <c r="I189" i="1"/>
  <c r="K189" i="1"/>
  <c r="AD189" i="1"/>
  <c r="G190" i="1"/>
  <c r="K190" i="1"/>
  <c r="AD190" i="1"/>
  <c r="G191" i="1"/>
  <c r="I191" i="1"/>
  <c r="K191" i="1"/>
  <c r="AD191" i="1"/>
  <c r="G192" i="1"/>
  <c r="K192" i="1"/>
  <c r="AD192" i="1"/>
  <c r="G193" i="1"/>
  <c r="I193" i="1"/>
  <c r="K193" i="1"/>
  <c r="AD193" i="1"/>
  <c r="G194" i="1"/>
  <c r="K194" i="1"/>
  <c r="AD194" i="1"/>
  <c r="G195" i="1"/>
  <c r="K195" i="1"/>
  <c r="AD195" i="1"/>
  <c r="G196" i="1"/>
  <c r="K196" i="1"/>
  <c r="AD196" i="1"/>
  <c r="G197" i="1"/>
  <c r="I197" i="1"/>
  <c r="K197" i="1"/>
  <c r="AD197" i="1"/>
  <c r="G198" i="1"/>
  <c r="K198" i="1"/>
  <c r="AD198" i="1"/>
  <c r="G199" i="1"/>
  <c r="K199" i="1"/>
  <c r="AD199" i="1"/>
  <c r="G200" i="1"/>
  <c r="K200" i="1"/>
  <c r="AD200" i="1"/>
  <c r="G201" i="1"/>
  <c r="I201" i="1"/>
  <c r="K201" i="1"/>
  <c r="AD201" i="1"/>
  <c r="G202" i="1"/>
  <c r="K202" i="1"/>
  <c r="AD202" i="1"/>
  <c r="G203" i="1"/>
  <c r="K203" i="1"/>
  <c r="AD203" i="1"/>
  <c r="G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K208" i="1"/>
  <c r="AD208" i="1"/>
  <c r="G209" i="1"/>
  <c r="I209" i="1"/>
  <c r="K209" i="1"/>
  <c r="AD209" i="1"/>
  <c r="G210" i="1"/>
  <c r="I210" i="1"/>
  <c r="K210" i="1"/>
  <c r="AD210" i="1"/>
  <c r="G211" i="1"/>
  <c r="K211" i="1"/>
  <c r="AD211" i="1"/>
  <c r="G212" i="1"/>
  <c r="K212" i="1"/>
  <c r="AD212" i="1"/>
  <c r="G213" i="1"/>
  <c r="I213" i="1"/>
  <c r="K213" i="1"/>
  <c r="AD213" i="1"/>
  <c r="G214" i="1"/>
  <c r="K214" i="1"/>
  <c r="AD214" i="1"/>
  <c r="G215" i="1"/>
  <c r="K215" i="1"/>
  <c r="AD215" i="1"/>
  <c r="G216" i="1"/>
  <c r="K216" i="1"/>
  <c r="AD216" i="1"/>
  <c r="G217" i="1"/>
  <c r="I217" i="1"/>
  <c r="K217" i="1"/>
  <c r="AD217" i="1"/>
  <c r="G218" i="1"/>
  <c r="K218" i="1"/>
  <c r="AD218" i="1"/>
  <c r="G219" i="1"/>
  <c r="K219" i="1"/>
  <c r="AD219" i="1"/>
  <c r="G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K224" i="1"/>
  <c r="AD224" i="1"/>
  <c r="G225" i="1"/>
  <c r="I225" i="1"/>
  <c r="K225" i="1"/>
  <c r="AD225" i="1"/>
  <c r="G226" i="1"/>
  <c r="I226" i="1"/>
  <c r="K226" i="1"/>
  <c r="AD226" i="1"/>
  <c r="G227" i="1"/>
  <c r="K227" i="1"/>
  <c r="AD227" i="1"/>
  <c r="G228" i="1"/>
  <c r="K228" i="1"/>
  <c r="AD228" i="1"/>
  <c r="G229" i="1"/>
  <c r="I229" i="1"/>
  <c r="K229" i="1"/>
  <c r="AD229" i="1"/>
  <c r="G230" i="1"/>
  <c r="K230" i="1"/>
  <c r="AD230" i="1"/>
  <c r="G231" i="1"/>
  <c r="K231" i="1"/>
  <c r="AD231" i="1"/>
  <c r="G232" i="1"/>
  <c r="K232" i="1"/>
  <c r="AD232" i="1"/>
  <c r="G233" i="1"/>
  <c r="K233" i="1"/>
  <c r="AD233" i="1"/>
  <c r="G234" i="1"/>
  <c r="K234" i="1"/>
  <c r="AD234" i="1"/>
  <c r="G235" i="1"/>
  <c r="K235" i="1"/>
  <c r="AD235" i="1"/>
  <c r="G236" i="1"/>
  <c r="K236" i="1"/>
  <c r="AD236" i="1"/>
  <c r="G237" i="1"/>
  <c r="K237" i="1"/>
  <c r="AD237" i="1"/>
  <c r="G238" i="1"/>
  <c r="L238" i="1"/>
  <c r="K238" i="1"/>
  <c r="AD238" i="1"/>
  <c r="G239" i="1"/>
  <c r="L239" i="1"/>
  <c r="K239" i="1"/>
  <c r="AD239" i="1"/>
  <c r="G240" i="1"/>
  <c r="I240" i="1"/>
  <c r="K240" i="1"/>
  <c r="L240" i="1"/>
  <c r="AD240" i="1"/>
  <c r="G241" i="1"/>
  <c r="I241" i="1"/>
  <c r="K241" i="1"/>
  <c r="L241" i="1"/>
  <c r="AD241" i="1"/>
  <c r="G242" i="1"/>
  <c r="L242" i="1"/>
  <c r="K242" i="1"/>
  <c r="AD242" i="1"/>
  <c r="G243" i="1"/>
  <c r="L243" i="1"/>
  <c r="K243" i="1"/>
  <c r="AD243" i="1"/>
  <c r="G244" i="1"/>
  <c r="L244" i="1"/>
  <c r="K244" i="1"/>
  <c r="AD244" i="1"/>
  <c r="G245" i="1"/>
  <c r="I245" i="1"/>
  <c r="L245" i="1"/>
  <c r="K245" i="1"/>
  <c r="AD245" i="1"/>
  <c r="G246" i="1"/>
  <c r="L246" i="1"/>
  <c r="K246" i="1"/>
  <c r="AD246" i="1"/>
  <c r="G247" i="1"/>
  <c r="L247" i="1"/>
  <c r="K247" i="1"/>
  <c r="AD247" i="1"/>
  <c r="G248" i="1"/>
  <c r="I248" i="1"/>
  <c r="K248" i="1"/>
  <c r="L248" i="1"/>
  <c r="AD248" i="1"/>
  <c r="G249" i="1"/>
  <c r="I249" i="1"/>
  <c r="K249" i="1"/>
  <c r="L249" i="1"/>
  <c r="AD249" i="1"/>
  <c r="G250" i="1"/>
  <c r="L250" i="1"/>
  <c r="K250" i="1"/>
  <c r="AD250" i="1"/>
  <c r="G251" i="1"/>
  <c r="L251" i="1"/>
  <c r="K251" i="1"/>
  <c r="AD251" i="1"/>
  <c r="G252" i="1"/>
  <c r="L252" i="1"/>
  <c r="K252" i="1"/>
  <c r="AD252" i="1"/>
  <c r="G253" i="1"/>
  <c r="L253" i="1"/>
  <c r="K253" i="1"/>
  <c r="AD253" i="1"/>
  <c r="G254" i="1"/>
  <c r="L254" i="1"/>
  <c r="K254" i="1"/>
  <c r="AD254" i="1"/>
  <c r="G255" i="1"/>
  <c r="L255" i="1"/>
  <c r="K255" i="1"/>
  <c r="AD255" i="1"/>
  <c r="G256" i="1"/>
  <c r="I256" i="1"/>
  <c r="K256" i="1"/>
  <c r="L256" i="1"/>
  <c r="AD256" i="1"/>
  <c r="G257" i="1"/>
  <c r="I257" i="1"/>
  <c r="K257" i="1"/>
  <c r="L257" i="1"/>
  <c r="AD257" i="1"/>
  <c r="G258" i="1"/>
  <c r="I258" i="1"/>
  <c r="K258" i="1"/>
  <c r="AD258" i="1"/>
  <c r="G259" i="1"/>
  <c r="L259" i="1"/>
  <c r="K259" i="1"/>
  <c r="AD259" i="1"/>
  <c r="G260" i="1"/>
  <c r="L260" i="1"/>
  <c r="K260" i="1"/>
  <c r="AD260" i="1"/>
  <c r="G261" i="1"/>
  <c r="L261" i="1"/>
  <c r="K261" i="1"/>
  <c r="AD261" i="1"/>
  <c r="G262" i="1"/>
  <c r="L262" i="1"/>
  <c r="K262" i="1"/>
  <c r="AD262" i="1"/>
  <c r="G263" i="1"/>
  <c r="L263" i="1"/>
  <c r="K263" i="1"/>
  <c r="AD263" i="1"/>
  <c r="G264" i="1"/>
  <c r="I264" i="1"/>
  <c r="K264" i="1"/>
  <c r="L264" i="1"/>
  <c r="AD264" i="1"/>
  <c r="G265" i="1"/>
  <c r="I265" i="1"/>
  <c r="K265" i="1"/>
  <c r="L265" i="1"/>
  <c r="AD265" i="1"/>
  <c r="G266" i="1"/>
  <c r="I266" i="1"/>
  <c r="K266" i="1"/>
  <c r="AD266" i="1"/>
  <c r="G267" i="1"/>
  <c r="L267" i="1"/>
  <c r="K267" i="1"/>
  <c r="AD267" i="1"/>
  <c r="G268" i="1"/>
  <c r="L268" i="1"/>
  <c r="K268" i="1"/>
  <c r="AD268" i="1"/>
  <c r="G269" i="1"/>
  <c r="L269" i="1"/>
  <c r="K269" i="1"/>
  <c r="AD269" i="1"/>
  <c r="G270" i="1"/>
  <c r="L270" i="1"/>
  <c r="K270" i="1"/>
  <c r="AD270" i="1"/>
  <c r="G271" i="1"/>
  <c r="L271" i="1"/>
  <c r="K271" i="1"/>
  <c r="AD271" i="1"/>
  <c r="G272" i="1"/>
  <c r="I272" i="1"/>
  <c r="K272" i="1"/>
  <c r="L272" i="1"/>
  <c r="AD272" i="1"/>
  <c r="G273" i="1"/>
  <c r="I273" i="1"/>
  <c r="K273" i="1"/>
  <c r="L273" i="1"/>
  <c r="AD273" i="1"/>
  <c r="G274" i="1"/>
  <c r="I274" i="1"/>
  <c r="K274" i="1"/>
  <c r="AD274" i="1"/>
  <c r="G275" i="1"/>
  <c r="I275" i="1"/>
  <c r="L275" i="1"/>
  <c r="K275" i="1"/>
  <c r="AD275" i="1"/>
  <c r="G276" i="1"/>
  <c r="L276" i="1"/>
  <c r="K276" i="1"/>
  <c r="AD276" i="1"/>
  <c r="G277" i="1"/>
  <c r="L277" i="1"/>
  <c r="K277" i="1"/>
  <c r="AD277" i="1"/>
  <c r="G278" i="1"/>
  <c r="L278" i="1"/>
  <c r="K278" i="1"/>
  <c r="AD278" i="1"/>
  <c r="G279" i="1"/>
  <c r="L279" i="1"/>
  <c r="K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L221" i="1"/>
  <c r="L223" i="1"/>
  <c r="L229" i="1"/>
  <c r="L225" i="1"/>
  <c r="N317" i="1"/>
  <c r="L209" i="1"/>
  <c r="L201" i="1"/>
  <c r="L197" i="1"/>
  <c r="L193" i="1"/>
  <c r="L189" i="1"/>
  <c r="L217" i="1"/>
  <c r="L213" i="1"/>
  <c r="L207" i="1"/>
  <c r="L205" i="1"/>
  <c r="L191" i="1"/>
  <c r="L185" i="1"/>
  <c r="L181" i="1"/>
  <c r="L175" i="1"/>
  <c r="L177" i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L234" i="1"/>
  <c r="I230" i="1"/>
  <c r="L230" i="1"/>
  <c r="I218" i="1"/>
  <c r="L218" i="1"/>
  <c r="I214" i="1"/>
  <c r="L214" i="1"/>
  <c r="I202" i="1"/>
  <c r="L202" i="1"/>
  <c r="I198" i="1"/>
  <c r="L198" i="1"/>
  <c r="I194" i="1"/>
  <c r="L194" i="1"/>
  <c r="I190" i="1"/>
  <c r="L190" i="1"/>
  <c r="I186" i="1"/>
  <c r="L186" i="1"/>
  <c r="I182" i="1"/>
  <c r="L182" i="1"/>
  <c r="I178" i="1"/>
  <c r="L178" i="1"/>
  <c r="I158" i="1"/>
  <c r="L158" i="1"/>
  <c r="I154" i="1"/>
  <c r="L154" i="1"/>
  <c r="I142" i="1"/>
  <c r="L142" i="1"/>
  <c r="I138" i="1"/>
  <c r="L138" i="1"/>
  <c r="I126" i="1"/>
  <c r="L126" i="1"/>
  <c r="I122" i="1"/>
  <c r="L122" i="1"/>
  <c r="I110" i="1"/>
  <c r="L110" i="1"/>
  <c r="I74" i="1"/>
  <c r="L74" i="1"/>
  <c r="I70" i="1"/>
  <c r="L70" i="1"/>
  <c r="I58" i="1"/>
  <c r="L58" i="1"/>
  <c r="I54" i="1"/>
  <c r="L54" i="1"/>
  <c r="I42" i="1"/>
  <c r="L42" i="1"/>
  <c r="I38" i="1"/>
  <c r="L38" i="1"/>
  <c r="I26" i="1"/>
  <c r="L26" i="1"/>
  <c r="I22" i="1"/>
  <c r="L22" i="1"/>
  <c r="I10" i="1"/>
  <c r="L10" i="1"/>
  <c r="I6" i="1"/>
  <c r="L6" i="1"/>
  <c r="I277" i="1"/>
  <c r="I269" i="1"/>
  <c r="I261" i="1"/>
  <c r="I253" i="1"/>
  <c r="I237" i="1"/>
  <c r="L237" i="1"/>
  <c r="I233" i="1"/>
  <c r="L233" i="1"/>
  <c r="I161" i="1"/>
  <c r="L161" i="1"/>
  <c r="I157" i="1"/>
  <c r="L157" i="1"/>
  <c r="I153" i="1"/>
  <c r="L153" i="1"/>
  <c r="I149" i="1"/>
  <c r="L149" i="1"/>
  <c r="I145" i="1"/>
  <c r="L145" i="1"/>
  <c r="I141" i="1"/>
  <c r="L141" i="1"/>
  <c r="I137" i="1"/>
  <c r="L137" i="1"/>
  <c r="I133" i="1"/>
  <c r="L133" i="1"/>
  <c r="I129" i="1"/>
  <c r="L129" i="1"/>
  <c r="I125" i="1"/>
  <c r="L125" i="1"/>
  <c r="I121" i="1"/>
  <c r="L121" i="1"/>
  <c r="I117" i="1"/>
  <c r="L117" i="1"/>
  <c r="I113" i="1"/>
  <c r="L113" i="1"/>
  <c r="I109" i="1"/>
  <c r="L109" i="1"/>
  <c r="I105" i="1"/>
  <c r="L105" i="1"/>
  <c r="I81" i="1"/>
  <c r="L81" i="1"/>
  <c r="I77" i="1"/>
  <c r="L77" i="1"/>
  <c r="I73" i="1"/>
  <c r="L73" i="1"/>
  <c r="I69" i="1"/>
  <c r="L69" i="1"/>
  <c r="I65" i="1"/>
  <c r="L65" i="1"/>
  <c r="I61" i="1"/>
  <c r="L61" i="1"/>
  <c r="I57" i="1"/>
  <c r="L57" i="1"/>
  <c r="I53" i="1"/>
  <c r="L53" i="1"/>
  <c r="I49" i="1"/>
  <c r="L49" i="1"/>
  <c r="I45" i="1"/>
  <c r="L45" i="1"/>
  <c r="I41" i="1"/>
  <c r="L41" i="1"/>
  <c r="I37" i="1"/>
  <c r="L37" i="1"/>
  <c r="I33" i="1"/>
  <c r="L33" i="1"/>
  <c r="I29" i="1"/>
  <c r="L29" i="1"/>
  <c r="I25" i="1"/>
  <c r="L25" i="1"/>
  <c r="I21" i="1"/>
  <c r="L21" i="1"/>
  <c r="I17" i="1"/>
  <c r="L17" i="1"/>
  <c r="I13" i="1"/>
  <c r="L13" i="1"/>
  <c r="I9" i="1"/>
  <c r="L9" i="1"/>
  <c r="I276" i="1"/>
  <c r="I268" i="1"/>
  <c r="I260" i="1"/>
  <c r="I252" i="1"/>
  <c r="I244" i="1"/>
  <c r="I236" i="1"/>
  <c r="L236" i="1"/>
  <c r="I232" i="1"/>
  <c r="L232" i="1"/>
  <c r="I228" i="1"/>
  <c r="L228" i="1"/>
  <c r="I224" i="1"/>
  <c r="L224" i="1"/>
  <c r="I220" i="1"/>
  <c r="L220" i="1"/>
  <c r="I216" i="1"/>
  <c r="L216" i="1"/>
  <c r="I212" i="1"/>
  <c r="L212" i="1"/>
  <c r="I208" i="1"/>
  <c r="L208" i="1"/>
  <c r="I204" i="1"/>
  <c r="L204" i="1"/>
  <c r="I200" i="1"/>
  <c r="L200" i="1"/>
  <c r="I196" i="1"/>
  <c r="L196" i="1"/>
  <c r="I192" i="1"/>
  <c r="L192" i="1"/>
  <c r="I188" i="1"/>
  <c r="L188" i="1"/>
  <c r="I184" i="1"/>
  <c r="L184" i="1"/>
  <c r="I180" i="1"/>
  <c r="L180" i="1"/>
  <c r="I176" i="1"/>
  <c r="L176" i="1"/>
  <c r="I156" i="1"/>
  <c r="L156" i="1"/>
  <c r="I148" i="1"/>
  <c r="L148" i="1"/>
  <c r="I140" i="1"/>
  <c r="L140" i="1"/>
  <c r="I132" i="1"/>
  <c r="L132" i="1"/>
  <c r="I124" i="1"/>
  <c r="L124" i="1"/>
  <c r="I116" i="1"/>
  <c r="L116" i="1"/>
  <c r="I80" i="1"/>
  <c r="L80" i="1"/>
  <c r="I76" i="1"/>
  <c r="L76" i="1"/>
  <c r="I72" i="1"/>
  <c r="L72" i="1"/>
  <c r="I68" i="1"/>
  <c r="L68" i="1"/>
  <c r="I60" i="1"/>
  <c r="L60" i="1"/>
  <c r="I56" i="1"/>
  <c r="L56" i="1"/>
  <c r="I52" i="1"/>
  <c r="L52" i="1"/>
  <c r="I48" i="1"/>
  <c r="L48" i="1"/>
  <c r="I44" i="1"/>
  <c r="L44" i="1"/>
  <c r="I40" i="1"/>
  <c r="L40" i="1"/>
  <c r="I36" i="1"/>
  <c r="L36" i="1"/>
  <c r="I28" i="1"/>
  <c r="L28" i="1"/>
  <c r="I24" i="1"/>
  <c r="L24" i="1"/>
  <c r="I20" i="1"/>
  <c r="L20" i="1"/>
  <c r="I16" i="1"/>
  <c r="L16" i="1"/>
  <c r="I12" i="1"/>
  <c r="L12" i="1"/>
  <c r="I8" i="1"/>
  <c r="L8" i="1"/>
  <c r="L4" i="1"/>
  <c r="I279" i="1"/>
  <c r="I271" i="1"/>
  <c r="I267" i="1"/>
  <c r="I263" i="1"/>
  <c r="I259" i="1"/>
  <c r="I255" i="1"/>
  <c r="I251" i="1"/>
  <c r="I247" i="1"/>
  <c r="I243" i="1"/>
  <c r="I239" i="1"/>
  <c r="I235" i="1"/>
  <c r="L235" i="1"/>
  <c r="I231" i="1"/>
  <c r="L231" i="1"/>
  <c r="I227" i="1"/>
  <c r="L227" i="1"/>
  <c r="I219" i="1"/>
  <c r="L219" i="1"/>
  <c r="I215" i="1"/>
  <c r="L215" i="1"/>
  <c r="I211" i="1"/>
  <c r="L211" i="1"/>
  <c r="I203" i="1"/>
  <c r="L203" i="1"/>
  <c r="I199" i="1"/>
  <c r="L199" i="1"/>
  <c r="I195" i="1"/>
  <c r="L195" i="1"/>
  <c r="I187" i="1"/>
  <c r="L187" i="1"/>
  <c r="I183" i="1"/>
  <c r="L183" i="1"/>
  <c r="I179" i="1"/>
  <c r="L179" i="1"/>
  <c r="I163" i="1"/>
  <c r="L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8" i="1"/>
  <c r="A319" i="1"/>
  <c r="I313" i="1"/>
  <c r="L313" i="1"/>
  <c r="X313" i="1"/>
  <c r="N313" i="1"/>
  <c r="S313" i="1"/>
  <c r="G313" i="1"/>
  <c r="G326" i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<sst xmlns="http://schemas.openxmlformats.org/spreadsheetml/2006/main" count="2500" uniqueCount="867">
  <si>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</si>
  <si>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</si>
  <si>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</si>
  <si>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</si>
  <si>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</si>
  <si>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</si>
  <si>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</si>
  <si>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</si>
  <si>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</si>
  <si>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</si>
  <si>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</si>
  <si>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</si>
  <si>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</si>
  <si>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</si>
  <si>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</si>
  <si>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</si>
  <si>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</si>
  <si>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</si>
  <si>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</si>
  <si>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</si>
  <si>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</si>
  <si>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</si>
  <si>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</si>
  <si>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</si>
  <si>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</si>
  <si>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</si>
  <si>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</si>
  <si>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</si>
  <si>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</si>
  <si>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</si>
  <si>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</si>
  <si>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</si>
  <si>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</si>
  <si>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</si>
  <si>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</si>
  <si>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</si>
  <si>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</si>
  <si>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</si>
  <si>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</si>
  <si>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</si>
  <si>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</si>
  <si>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</si>
  <si>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</si>
  <si>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</si>
  <si>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</si>
  <si>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</si>
  <si>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</si>
  <si>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</si>
  <si>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</si>
  <si>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</si>
  <si>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</si>
  <si>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</si>
  <si>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</si>
  <si>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</si>
  <si>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</si>
  <si>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</si>
  <si>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</si>
  <si>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</si>
  <si>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</si>
  <si>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</si>
  <si>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</si>
  <si>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</si>
  <si>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</si>
  <si>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</si>
  <si>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</si>
  <si>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</si>
  <si>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</si>
  <si>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</si>
  <si>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</si>
  <si>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</si>
  <si>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</si>
  <si>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</si>
  <si>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</si>
  <si>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</si>
  <si>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</si>
  <si>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</si>
  <si>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</si>
  <si>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</si>
  <si>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</si>
  <si>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</si>
  <si>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</si>
  <si>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</si>
  <si>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</si>
  <si>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</si>
  <si>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</si>
  <si>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</si>
  <si>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</si>
  <si>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</si>
  <si>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</si>
  <si>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</si>
  <si>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</si>
  <si>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</si>
  <si>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</si>
  <si>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</si>
  <si>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</si>
  <si>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</si>
  <si>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</si>
  <si>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</si>
  <si>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</si>
  <si>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</si>
  <si>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</si>
  <si>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</si>
  <si>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</si>
  <si>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</si>
  <si>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</si>
  <si>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</si>
  <si>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</si>
  <si>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</si>
  <si>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</si>
  <si>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</si>
  <si>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</si>
  <si>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</si>
  <si>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</si>
  <si>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</si>
  <si>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</si>
  <si>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</si>
  <si>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</si>
  <si>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</si>
  <si>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</si>
  <si>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</si>
  <si>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</si>
  <si>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</si>
  <si>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</si>
  <si>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</si>
  <si>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</si>
  <si>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</si>
  <si>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</si>
  <si>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</si>
  <si>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</si>
  <si>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</si>
  <si>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</si>
  <si>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</si>
  <si>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</si>
  <si>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</si>
  <si>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</si>
  <si>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</si>
  <si>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</si>
  <si>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</si>
  <si>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</si>
  <si>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</si>
  <si>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</si>
  <si>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</si>
  <si>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</si>
  <si>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</si>
  <si>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</si>
  <si>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</si>
  <si>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</si>
  <si>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</si>
  <si>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</si>
  <si>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</si>
  <si>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</si>
  <si>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</si>
  <si>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</si>
  <si>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</si>
  <si>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</si>
  <si>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</si>
  <si>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</si>
  <si>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</si>
  <si>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</si>
  <si>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</si>
  <si>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</si>
  <si>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</si>
  <si>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</si>
  <si>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</si>
  <si>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</si>
  <si>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</si>
  <si>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</si>
  <si>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</si>
  <si>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</si>
  <si>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</si>
  <si>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</si>
  <si>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</si>
  <si>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</si>
  <si>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</si>
  <si>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</si>
  <si>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</si>
  <si>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</si>
  <si>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</si>
  <si>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</si>
  <si>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</si>
  <si>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</si>
  <si>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</si>
  <si>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</si>
  <si>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</si>
  <si>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</si>
  <si>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</si>
  <si>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</si>
  <si>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</si>
  <si>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</si>
  <si>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</si>
  <si>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</si>
  <si>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</si>
  <si>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</si>
  <si>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</si>
  <si>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</si>
  <si>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</si>
  <si>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</si>
  <si>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</si>
  <si>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</si>
  <si>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</si>
  <si>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</si>
  <si>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</si>
  <si>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</si>
  <si>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</si>
  <si>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</si>
  <si>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</si>
  <si>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</si>
  <si>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</si>
  <si>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</si>
  <si>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</si>
  <si>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</si>
  <si>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</si>
  <si>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</si>
  <si>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</si>
  <si>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</si>
  <si>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</si>
  <si>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</si>
  <si>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</si>
  <si>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</si>
  <si>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</si>
  <si>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</si>
  <si>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</si>
  <si>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</si>
  <si>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</si>
  <si>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</si>
  <si>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</si>
  <si>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</si>
  <si>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</si>
  <si>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</si>
  <si>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</si>
  <si>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</si>
  <si>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</si>
  <si>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</si>
  <si>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</si>
  <si>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</si>
  <si>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</si>
  <si>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</si>
  <si>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</si>
  <si>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</si>
  <si>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</si>
  <si>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</si>
  <si>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</si>
  <si>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</si>
  <si>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</si>
  <si>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</si>
  <si>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</si>
  <si>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</si>
  <si>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</si>
  <si>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</si>
  <si>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</si>
  <si>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</si>
  <si>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</si>
  <si>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</si>
  <si>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</si>
  <si>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</si>
  <si>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</si>
  <si>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</si>
  <si>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</si>
  <si>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</si>
  <si>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</si>
  <si>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</si>
  <si>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</si>
  <si>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</si>
  <si>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</si>
  <si>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</si>
  <si>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</si>
  <si>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</si>
  <si>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</si>
  <si>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</si>
  <si>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</si>
  <si>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</si>
  <si>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</si>
  <si>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</si>
  <si>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</si>
  <si>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</si>
  <si>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</si>
  <si>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</si>
  <si>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</si>
  <si>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</si>
  <si>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</si>
  <si>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</si>
  <si>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</si>
  <si>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</si>
  <si>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</si>
  <si>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</si>
  <si>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</si>
  <si>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</si>
  <si>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</si>
  <si>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</si>
  <si>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</si>
  <si>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</si>
  <si>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</si>
  <si>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</si>
  <si>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</si>
  <si>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</si>
  <si>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</si>
  <si>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</si>
  <si>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</si>
  <si>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</si>
  <si>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</si>
  <si>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</si>
  <si>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</si>
  <si>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</si>
  <si>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</si>
  <si>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</si>
  <si>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</si>
  <si>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</si>
  <si>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</si>
  <si>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</si>
  <si>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</si>
  <si>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</si>
  <si>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</si>
  <si>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</si>
  <si>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</si>
  <si>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</si>
  <si>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</si>
  <si>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</si>
  <si>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</si>
  <si>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</si>
  <si>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</si>
  <si>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</si>
  <si>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</si>
  <si>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</si>
  <si>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</si>
  <si>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</si>
  <si>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</si>
  <si>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</si>
  <si>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</si>
  <si>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</si>
  <si>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</si>
  <si>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</si>
  <si>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</si>
  <si>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</si>
  <si>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</si>
  <si>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</si>
  <si>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</si>
  <si>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</si>
  <si>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</si>
  <si>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</si>
  <si>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</si>
  <si>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</si>
  <si>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</si>
  <si>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</si>
  <si>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</si>
  <si>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</si>
  <si>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</si>
  <si>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</si>
  <si>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</si>
  <si>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</si>
  <si>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</si>
  <si>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</si>
  <si>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</si>
  <si>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</si>
  <si>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</si>
  <si>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</si>
  <si>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</si>
  <si>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</si>
  <si>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</si>
  <si>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</si>
  <si>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</si>
  <si>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</si>
  <si>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</si>
  <si>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</si>
  <si>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</si>
  <si>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</si>
  <si>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</si>
  <si>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</si>
  <si>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</si>
  <si>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</si>
  <si>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</si>
  <si>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</si>
  <si>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</si>
  <si>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</si>
  <si>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</si>
  <si>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</si>
  <si>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</si>
  <si>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</si>
  <si>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</si>
  <si>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</si>
  <si>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</si>
  <si>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</si>
  <si>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</si>
  <si>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</si>
  <si>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</si>
  <si>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</si>
  <si>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</si>
  <si>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</si>
  <si>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</si>
  <si>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</si>
  <si>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</si>
  <si>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</si>
  <si>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</si>
  <si>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</si>
  <si>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</si>
  <si>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</si>
  <si>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</si>
  <si>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</si>
  <si>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</si>
  <si>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</si>
  <si>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</si>
  <si>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</si>
  <si>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</si>
  <si>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</si>
  <si>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</si>
  <si>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</si>
  <si>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</si>
  <si>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</si>
  <si>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</si>
  <si>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</si>
  <si>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</si>
  <si>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</si>
  <si>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</si>
  <si>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</si>
  <si>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</si>
  <si>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</si>
  <si>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</si>
  <si>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</si>
  <si>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</si>
  <si>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</si>
  <si>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</si>
  <si>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</si>
  <si>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</si>
  <si>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</si>
  <si>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</si>
  <si>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</si>
  <si>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</si>
  <si>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</si>
  <si>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</si>
  <si>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</si>
  <si>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</si>
  <si>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</si>
  <si>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</si>
  <si>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</si>
  <si>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</si>
  <si>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</si>
  <si>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</si>
  <si>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</si>
  <si>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</si>
  <si>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</si>
  <si>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</si>
  <si>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</si>
  <si>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</si>
  <si>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</si>
  <si>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</si>
  <si>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</si>
  <si>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</si>
  <si>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</si>
  <si>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</si>
  <si>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</si>
  <si>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</si>
  <si>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</si>
  <si>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</si>
  <si>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</si>
  <si>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</si>
  <si>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</si>
  <si>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</si>
  <si>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</si>
  <si>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</si>
  <si>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</si>
  <si>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</si>
  <si>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</si>
  <si>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</si>
  <si>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</si>
  <si>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</si>
  <si>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</si>
  <si>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</si>
  <si>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</si>
  <si>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</si>
  <si>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</si>
  <si>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</si>
  <si>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</si>
  <si>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</si>
  <si>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</si>
  <si>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</si>
  <si>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</si>
  <si>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</si>
  <si>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</si>
  <si>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</si>
  <si>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</si>
  <si>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</si>
  <si>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</si>
  <si>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</si>
  <si>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</si>
  <si>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</si>
  <si>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</si>
  <si>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</si>
  <si>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</si>
  <si>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</si>
  <si>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</si>
  <si>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</si>
  <si>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</si>
  <si>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</si>
  <si>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</si>
  <si>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</si>
  <si>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</si>
  <si>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</si>
  <si>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</si>
  <si>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</si>
  <si>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</si>
  <si>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</si>
  <si>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</si>
  <si>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</si>
  <si>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</si>
  <si>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</si>
  <si>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</si>
  <si>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</si>
  <si>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</si>
  <si>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</si>
  <si>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</si>
  <si>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</si>
  <si>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</si>
  <si>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</si>
  <si>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</si>
  <si>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</si>
  <si>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</si>
  <si>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</si>
  <si>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</si>
  <si>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</si>
  <si>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</si>
  <si>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</si>
  <si>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</si>
  <si>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</si>
  <si>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</si>
  <si>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</si>
  <si>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</si>
  <si>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</si>
  <si>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</si>
  <si>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</si>
  <si>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</si>
  <si>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</si>
  <si>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</si>
  <si>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</si>
  <si>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</si>
  <si>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</si>
  <si>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</si>
  <si>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</si>
  <si>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</si>
  <si>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</si>
  <si>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</si>
  <si>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</si>
  <si>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</si>
  <si>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</si>
  <si>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</si>
  <si>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</si>
  <si>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</si>
  <si>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</si>
  <si>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</si>
  <si>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</si>
  <si>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</si>
  <si>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</si>
  <si>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</si>
  <si>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</si>
  <si>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</si>
  <si>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</si>
  <si>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</si>
  <si>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</si>
  <si>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</si>
  <si>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</si>
  <si>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</si>
  <si>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</si>
  <si>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</si>
  <si>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</si>
  <si>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</si>
  <si>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</si>
  <si>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</si>
  <si>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</si>
  <si>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</si>
  <si>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</si>
  <si>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</si>
  <si>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</si>
  <si>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</si>
  <si>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</si>
  <si>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</si>
  <si>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</si>
  <si>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</si>
  <si>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</si>
  <si>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</si>
  <si>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</si>
  <si>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</si>
  <si>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</si>
  <si>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</si>
  <si>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</si>
  <si>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</si>
  <si>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</si>
  <si>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</si>
  <si>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</si>
  <si>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</si>
  <si>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</si>
  <si>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</si>
  <si>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</si>
  <si>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</si>
  <si>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</si>
  <si>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</si>
  <si>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</si>
  <si>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</si>
  <si>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</si>
  <si>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</si>
  <si>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</si>
  <si>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</si>
  <si>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</si>
  <si>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</si>
  <si>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</si>
  <si>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</si>
  <si>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</si>
  <si>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</si>
  <si>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</si>
  <si>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</si>
  <si>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</si>
  <si>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</si>
  <si>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</si>
  <si>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</si>
  <si>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</si>
  <si>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</si>
  <si>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</si>
  <si>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</si>
  <si>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</si>
  <si>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</si>
  <si>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</si>
  <si>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</si>
  <si>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</si>
  <si>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</si>
  <si>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</si>
  <si>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</si>
  <si>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</si>
  <si>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</si>
  <si>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</si>
  <si>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</si>
  <si>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</si>
  <si>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</si>
  <si>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</si>
  <si>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</si>
  <si>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</si>
  <si>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</si>
  <si>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</si>
  <si>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</si>
  <si>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</si>
  <si>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</si>
  <si>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</si>
  <si>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</si>
  <si>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</si>
  <si>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</si>
  <si>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</si>
  <si>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</si>
  <si>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</si>
  <si>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</si>
  <si>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</si>
  <si>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</si>
  <si>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</si>
  <si>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</si>
  <si>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</si>
  <si>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</si>
  <si>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</si>
  <si>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</si>
  <si>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</si>
  <si>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</si>
  <si>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</si>
  <si>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</si>
  <si>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</si>
  <si>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</si>
  <si>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</si>
  <si>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</si>
  <si>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</si>
  <si>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</si>
  <si>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</si>
  <si>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</si>
  <si>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</si>
  <si>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</si>
  <si>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</si>
  <si>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</si>
  <si>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</si>
  <si>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</si>
  <si>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</si>
  <si>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</si>
  <si>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</si>
  <si>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</si>
  <si>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</si>
  <si>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</si>
  <si>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</si>
  <si>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</si>
  <si>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</si>
  <si>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</si>
  <si>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</si>
  <si>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</si>
  <si>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</si>
  <si>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</si>
  <si>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</si>
  <si>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</si>
  <si>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</si>
  <si>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</si>
  <si>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</si>
  <si>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</si>
  <si>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</si>
  <si>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</si>
  <si>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</si>
  <si>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GOMES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</si>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</sst>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0" zoomScaleNormal="80" workbookViewId="0">
      <pane xSplit="9" ySplit="2" topLeftCell="J89" activePane="bottomRight" state="frozen"/>
      <selection activeCell="C1" sqref="C1"/>
      <selection pane="topRight" activeCell="C1" sqref="C1"/>
      <selection pane="bottomLeft" activeCell="C1" sqref="C1"/>
      <selection pane="bottomRight" activeCell="W337" sqref="W337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8" customWidth="1"/>
    <col min="19" max="19" width="9.6640625" style="229" customWidth="1"/>
    <col min="20" max="20" width="11.6640625" style="229" customWidth="1"/>
    <col min="21" max="21" width="12.6640625" style="229" bestFit="1" customWidth="1"/>
    <col min="22" max="22" width="10.6640625" style="229" customWidth="1"/>
    <col min="23" max="23" width="12.6640625" style="270" customWidth="1"/>
    <col min="24" max="24" width="9.6640625" style="271" customWidth="1"/>
    <col min="25" max="25" width="11.6640625" style="271" customWidth="1"/>
    <col min="26" max="26" width="9.6640625" style="271" customWidth="1"/>
    <col min="27" max="27" width="10.6640625" style="271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0" t="s">
        <v>22</v>
      </c>
      <c r="N1" s="281"/>
      <c r="O1" s="281"/>
      <c r="P1" s="281"/>
      <c r="Q1" s="282"/>
      <c r="R1" s="283" t="s">
        <v>23</v>
      </c>
      <c r="S1" s="284"/>
      <c r="T1" s="284"/>
      <c r="U1" s="284"/>
      <c r="V1" s="285"/>
      <c r="W1" s="286" t="s">
        <v>24</v>
      </c>
      <c r="X1" s="287"/>
      <c r="Y1" s="287"/>
      <c r="Z1" s="287"/>
      <c r="AA1" s="288"/>
      <c r="AB1" s="31" t="s">
        <v>4</v>
      </c>
      <c r="AC1" s="289" t="s">
        <v>5</v>
      </c>
      <c r="AD1" s="290"/>
      <c r="AE1" s="290"/>
      <c r="AF1" s="290"/>
      <c r="AG1" s="291"/>
      <c r="AH1" s="145" t="s">
        <v>460</v>
      </c>
      <c r="AI1" s="145" t="s">
        <v>458</v>
      </c>
      <c r="AJ1" s="145" t="s">
        <v>456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3" t="s">
        <v>21</v>
      </c>
      <c r="S2" s="194" t="s">
        <v>15</v>
      </c>
      <c r="T2" s="194" t="s">
        <v>40</v>
      </c>
      <c r="U2" s="194" t="s">
        <v>19</v>
      </c>
      <c r="V2" s="195" t="s">
        <v>20</v>
      </c>
      <c r="W2" s="230" t="s">
        <v>21</v>
      </c>
      <c r="X2" s="231" t="s">
        <v>15</v>
      </c>
      <c r="Y2" s="231" t="s">
        <v>40</v>
      </c>
      <c r="Z2" s="231" t="s">
        <v>19</v>
      </c>
      <c r="AA2" s="232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" si="3">IF(D3="","",I3-K3)</f>
        <v>0</v>
      </c>
      <c r="M3" s="59"/>
      <c r="N3" s="60"/>
      <c r="O3" s="151"/>
      <c r="P3" s="147"/>
      <c r="Q3" s="61"/>
      <c r="R3" s="196"/>
      <c r="S3" s="197"/>
      <c r="T3" s="198"/>
      <c r="U3" s="199"/>
      <c r="V3" s="200"/>
      <c r="W3" s="233"/>
      <c r="X3" s="234"/>
      <c r="Y3" s="235"/>
      <c r="Z3" s="236"/>
      <c r="AA3" s="237"/>
      <c r="AB3" s="62"/>
      <c r="AC3" s="63"/>
      <c r="AD3" s="64" t="str">
        <f t="shared" ref="AD3" si="4">IF(OR(AC3&lt;&gt;"Oui",C3&lt;&gt;"JOU"),"",IF(F3&lt;VALUE("01/01/2006"),154,IF(F3&lt;VALUE("01/01/2010"),79,0)))</f>
        <v/>
      </c>
      <c r="AE3" s="65"/>
      <c r="AF3" s="66"/>
      <c r="AG3" s="67"/>
      <c r="AH3" s="189" t="s">
        <v>44</v>
      </c>
      <c r="AI3" s="189"/>
      <c r="AJ3" s="189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ref="G4:G35" si="5">IF(OR($C4="",$C4="DIR",$C4="ARB"),0,IF($C4="LOI",175,IF($C4="BAB",90,IF($C4="FIT",190,IF($F4&lt;=VALUE("01/01/2005"),220,IF($F4&lt;=VALUE("01/01/2008"),190,IF($F4&lt;=VALUE("01/01/2012"),170,IF($F4&lt;=VALUE("01/01/2014"),160,145))))))))</f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ref="L4:L35" si="6">IF(D4="","",I4-K4)</f>
        <v>0</v>
      </c>
      <c r="M4" s="37"/>
      <c r="N4" s="38"/>
      <c r="O4" s="152"/>
      <c r="P4" s="148"/>
      <c r="Q4" s="39"/>
      <c r="R4" s="201"/>
      <c r="S4" s="202"/>
      <c r="T4" s="203"/>
      <c r="U4" s="204"/>
      <c r="V4" s="205"/>
      <c r="W4" s="238"/>
      <c r="X4" s="239"/>
      <c r="Y4" s="240"/>
      <c r="Z4" s="241"/>
      <c r="AA4" s="242"/>
      <c r="AB4" s="26"/>
      <c r="AC4" s="27"/>
      <c r="AD4" s="36" t="str">
        <f t="shared" ref="AD4:AD11" si="7">IF(OR(AC4&lt;&gt;"Oui",C4&lt;&gt;"JOU"),"",IF(F4&lt;VALUE("01/01/2006"),154,IF(F4&lt;VALUE("01/01/2010"),79,0)))</f>
        <v/>
      </c>
      <c r="AE4" s="28"/>
      <c r="AF4" s="29"/>
      <c r="AG4" s="30"/>
      <c r="AH4" s="189" t="s">
        <v>45</v>
      </c>
      <c r="AI4" s="189"/>
      <c r="AJ4" s="189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5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6"/>
        <v>0</v>
      </c>
      <c r="M5" s="37"/>
      <c r="N5" s="38"/>
      <c r="O5" s="152"/>
      <c r="P5" s="148"/>
      <c r="Q5" s="39"/>
      <c r="R5" s="201"/>
      <c r="S5" s="202"/>
      <c r="T5" s="203"/>
      <c r="U5" s="204"/>
      <c r="V5" s="205"/>
      <c r="W5" s="238"/>
      <c r="X5" s="239"/>
      <c r="Y5" s="240"/>
      <c r="Z5" s="241"/>
      <c r="AA5" s="242"/>
      <c r="AB5" s="26"/>
      <c r="AC5" s="27"/>
      <c r="AD5" s="36" t="str">
        <f t="shared" si="7"/>
        <v/>
      </c>
      <c r="AE5" s="28"/>
      <c r="AF5" s="29"/>
      <c r="AG5" s="30"/>
      <c r="AH5" s="189" t="s">
        <v>82</v>
      </c>
      <c r="AI5" s="189"/>
      <c r="AJ5" s="189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5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6"/>
        <v>0</v>
      </c>
      <c r="M6" s="37"/>
      <c r="N6" s="38"/>
      <c r="O6" s="152"/>
      <c r="P6" s="148"/>
      <c r="Q6" s="39"/>
      <c r="R6" s="201"/>
      <c r="S6" s="202"/>
      <c r="T6" s="203"/>
      <c r="U6" s="204"/>
      <c r="V6" s="205"/>
      <c r="W6" s="238"/>
      <c r="X6" s="239"/>
      <c r="Y6" s="240"/>
      <c r="Z6" s="241"/>
      <c r="AA6" s="242"/>
      <c r="AB6" s="26"/>
      <c r="AC6" s="27"/>
      <c r="AD6" s="36" t="str">
        <f t="shared" si="7"/>
        <v/>
      </c>
      <c r="AE6" s="28"/>
      <c r="AF6" s="29"/>
      <c r="AG6" s="30"/>
      <c r="AH6" s="189" t="s">
        <v>83</v>
      </c>
      <c r="AI6" s="189"/>
      <c r="AJ6" s="189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5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6"/>
        <v>0</v>
      </c>
      <c r="M7" s="37"/>
      <c r="N7" s="38"/>
      <c r="O7" s="152"/>
      <c r="P7" s="148"/>
      <c r="Q7" s="39"/>
      <c r="R7" s="201"/>
      <c r="S7" s="202"/>
      <c r="T7" s="203"/>
      <c r="U7" s="204"/>
      <c r="V7" s="205"/>
      <c r="W7" s="238"/>
      <c r="X7" s="239"/>
      <c r="Y7" s="240"/>
      <c r="Z7" s="241"/>
      <c r="AA7" s="242"/>
      <c r="AB7" s="26"/>
      <c r="AC7" s="27"/>
      <c r="AD7" s="36" t="str">
        <f t="shared" si="7"/>
        <v/>
      </c>
      <c r="AE7" s="28"/>
      <c r="AF7" s="29"/>
      <c r="AG7" s="30"/>
      <c r="AH7" s="189" t="s">
        <v>84</v>
      </c>
      <c r="AI7" s="189"/>
      <c r="AJ7" s="189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5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6"/>
        <v>0</v>
      </c>
      <c r="M8" s="37"/>
      <c r="N8" s="38"/>
      <c r="O8" s="152"/>
      <c r="P8" s="148"/>
      <c r="Q8" s="39"/>
      <c r="R8" s="201"/>
      <c r="S8" s="202"/>
      <c r="T8" s="203"/>
      <c r="U8" s="204"/>
      <c r="V8" s="205"/>
      <c r="W8" s="238"/>
      <c r="X8" s="239"/>
      <c r="Y8" s="240"/>
      <c r="Z8" s="241"/>
      <c r="AA8" s="242"/>
      <c r="AB8" s="26"/>
      <c r="AC8" s="27"/>
      <c r="AD8" s="36" t="str">
        <f t="shared" si="7"/>
        <v/>
      </c>
      <c r="AE8" s="28"/>
      <c r="AF8" s="29"/>
      <c r="AG8" s="30"/>
      <c r="AH8" s="189" t="s">
        <v>85</v>
      </c>
      <c r="AI8" s="189"/>
      <c r="AJ8" s="189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5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6"/>
        <v>0</v>
      </c>
      <c r="M9" s="37"/>
      <c r="N9" s="38"/>
      <c r="O9" s="152"/>
      <c r="P9" s="148"/>
      <c r="Q9" s="39"/>
      <c r="R9" s="201"/>
      <c r="S9" s="202"/>
      <c r="T9" s="203"/>
      <c r="U9" s="204"/>
      <c r="V9" s="205"/>
      <c r="W9" s="238"/>
      <c r="X9" s="239"/>
      <c r="Y9" s="240"/>
      <c r="Z9" s="241"/>
      <c r="AA9" s="242"/>
      <c r="AB9" s="26"/>
      <c r="AC9" s="27"/>
      <c r="AD9" s="36" t="str">
        <f t="shared" si="7"/>
        <v/>
      </c>
      <c r="AE9" s="28"/>
      <c r="AF9" s="29"/>
      <c r="AG9" s="30"/>
      <c r="AH9" s="189" t="s">
        <v>86</v>
      </c>
      <c r="AI9" s="189"/>
      <c r="AJ9" s="189"/>
    </row>
    <row r="10" spans="1:36" s="3" customFormat="1" ht="15" customHeight="1" x14ac:dyDescent="0.15">
      <c r="A10" s="14" t="s">
        <v>8</v>
      </c>
      <c r="B10" s="15" t="s">
        <v>64</v>
      </c>
      <c r="C10" s="16" t="s">
        <v>708</v>
      </c>
      <c r="D10" s="17" t="s">
        <v>11</v>
      </c>
      <c r="E10" s="18" t="s">
        <v>53</v>
      </c>
      <c r="F10" s="19">
        <v>32313</v>
      </c>
      <c r="G10" s="32">
        <f t="shared" si="5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6"/>
        <v>0</v>
      </c>
      <c r="M10" s="37" t="s">
        <v>108</v>
      </c>
      <c r="N10" s="38">
        <v>175</v>
      </c>
      <c r="O10" s="152" t="s">
        <v>841</v>
      </c>
      <c r="P10" s="148" t="s">
        <v>126</v>
      </c>
      <c r="Q10" s="39"/>
      <c r="R10" s="201"/>
      <c r="S10" s="202"/>
      <c r="T10" s="203"/>
      <c r="U10" s="204"/>
      <c r="V10" s="205"/>
      <c r="W10" s="238"/>
      <c r="X10" s="239"/>
      <c r="Y10" s="240"/>
      <c r="Z10" s="241"/>
      <c r="AA10" s="242"/>
      <c r="AB10" s="26"/>
      <c r="AC10" s="27"/>
      <c r="AD10" s="36" t="str">
        <f t="shared" si="7"/>
        <v/>
      </c>
      <c r="AE10" s="28"/>
      <c r="AF10" s="29"/>
      <c r="AG10" s="30"/>
      <c r="AH10" s="189" t="s">
        <v>87</v>
      </c>
      <c r="AI10" s="189"/>
      <c r="AJ10" s="189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5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6"/>
        <v>0</v>
      </c>
      <c r="M11" s="37"/>
      <c r="N11" s="38"/>
      <c r="O11" s="152"/>
      <c r="P11" s="148"/>
      <c r="Q11" s="39"/>
      <c r="R11" s="201"/>
      <c r="S11" s="202"/>
      <c r="T11" s="203"/>
      <c r="U11" s="204"/>
      <c r="V11" s="205"/>
      <c r="W11" s="238"/>
      <c r="X11" s="239"/>
      <c r="Y11" s="240"/>
      <c r="Z11" s="241"/>
      <c r="AA11" s="242"/>
      <c r="AB11" s="26"/>
      <c r="AC11" s="27"/>
      <c r="AD11" s="36" t="str">
        <f t="shared" si="7"/>
        <v/>
      </c>
      <c r="AE11" s="28"/>
      <c r="AF11" s="29"/>
      <c r="AG11" s="30"/>
      <c r="AH11" s="189" t="s">
        <v>88</v>
      </c>
      <c r="AI11" s="189"/>
      <c r="AJ11" s="189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5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6"/>
        <v>0</v>
      </c>
      <c r="M12" s="37"/>
      <c r="N12" s="38"/>
      <c r="O12" s="152"/>
      <c r="P12" s="148"/>
      <c r="Q12" s="39"/>
      <c r="R12" s="201"/>
      <c r="S12" s="202"/>
      <c r="T12" s="203"/>
      <c r="U12" s="204"/>
      <c r="V12" s="205"/>
      <c r="W12" s="238"/>
      <c r="X12" s="239"/>
      <c r="Y12" s="240"/>
      <c r="Z12" s="241"/>
      <c r="AA12" s="242"/>
      <c r="AB12" s="26"/>
      <c r="AC12" s="27"/>
      <c r="AD12" s="36"/>
      <c r="AE12" s="28"/>
      <c r="AF12" s="29"/>
      <c r="AG12" s="30"/>
      <c r="AH12" s="189" t="s">
        <v>90</v>
      </c>
      <c r="AI12" s="189"/>
      <c r="AJ12" s="189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5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6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1" t="s">
        <v>145</v>
      </c>
      <c r="S13" s="202">
        <v>74</v>
      </c>
      <c r="T13" s="203"/>
      <c r="U13" s="204" t="s">
        <v>134</v>
      </c>
      <c r="V13" s="205"/>
      <c r="W13" s="238" t="s">
        <v>145</v>
      </c>
      <c r="X13" s="239">
        <v>74</v>
      </c>
      <c r="Y13" s="240"/>
      <c r="Z13" s="241" t="s">
        <v>151</v>
      </c>
      <c r="AA13" s="242"/>
      <c r="AB13" s="26"/>
      <c r="AC13" s="27"/>
      <c r="AD13" s="36"/>
      <c r="AE13" s="28"/>
      <c r="AF13" s="29"/>
      <c r="AG13" s="30"/>
      <c r="AH13" s="189" t="s">
        <v>89</v>
      </c>
      <c r="AI13" s="189"/>
      <c r="AJ13" s="189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5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6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1" t="s">
        <v>145</v>
      </c>
      <c r="S14" s="202">
        <v>110</v>
      </c>
      <c r="T14" s="203"/>
      <c r="U14" s="204" t="s">
        <v>134</v>
      </c>
      <c r="V14" s="205"/>
      <c r="W14" s="238"/>
      <c r="X14" s="239"/>
      <c r="Y14" s="240"/>
      <c r="Z14" s="241"/>
      <c r="AA14" s="242"/>
      <c r="AB14" s="26"/>
      <c r="AC14" s="27"/>
      <c r="AD14" s="36"/>
      <c r="AE14" s="28"/>
      <c r="AF14" s="29"/>
      <c r="AG14" s="30"/>
      <c r="AH14" s="189" t="s">
        <v>91</v>
      </c>
      <c r="AI14" s="189"/>
      <c r="AJ14" s="189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5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6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>
        <v>44809</v>
      </c>
      <c r="R15" s="201" t="s">
        <v>108</v>
      </c>
      <c r="S15" s="202">
        <v>85</v>
      </c>
      <c r="T15" s="203" t="s">
        <v>574</v>
      </c>
      <c r="U15" s="204" t="s">
        <v>134</v>
      </c>
      <c r="V15" s="205"/>
      <c r="W15" s="238"/>
      <c r="X15" s="239"/>
      <c r="Y15" s="240"/>
      <c r="Z15" s="241"/>
      <c r="AA15" s="242"/>
      <c r="AB15" s="26"/>
      <c r="AC15" s="27"/>
      <c r="AD15" s="36"/>
      <c r="AE15" s="28"/>
      <c r="AF15" s="29"/>
      <c r="AG15" s="30"/>
      <c r="AH15" s="189" t="s">
        <v>92</v>
      </c>
      <c r="AI15" s="189"/>
      <c r="AJ15" s="189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5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6"/>
        <v>0</v>
      </c>
      <c r="M16" s="37" t="s">
        <v>154</v>
      </c>
      <c r="N16" s="38">
        <v>220</v>
      </c>
      <c r="O16" s="152"/>
      <c r="P16" s="148"/>
      <c r="Q16" s="39"/>
      <c r="R16" s="201"/>
      <c r="S16" s="202"/>
      <c r="T16" s="203"/>
      <c r="U16" s="204"/>
      <c r="V16" s="205"/>
      <c r="W16" s="238"/>
      <c r="X16" s="239"/>
      <c r="Y16" s="240"/>
      <c r="Z16" s="241"/>
      <c r="AA16" s="242"/>
      <c r="AB16" s="26"/>
      <c r="AC16" s="27"/>
      <c r="AD16" s="36"/>
      <c r="AE16" s="28"/>
      <c r="AF16" s="29"/>
      <c r="AG16" s="30"/>
      <c r="AH16" s="189" t="s">
        <v>93</v>
      </c>
      <c r="AI16" s="189"/>
      <c r="AJ16" s="189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5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6"/>
        <v>220</v>
      </c>
      <c r="M17" s="37"/>
      <c r="N17" s="38"/>
      <c r="O17" s="152"/>
      <c r="P17" s="148"/>
      <c r="Q17" s="39"/>
      <c r="R17" s="201"/>
      <c r="S17" s="202"/>
      <c r="T17" s="203"/>
      <c r="U17" s="204"/>
      <c r="V17" s="205"/>
      <c r="W17" s="238"/>
      <c r="X17" s="239"/>
      <c r="Y17" s="240"/>
      <c r="Z17" s="241"/>
      <c r="AA17" s="242"/>
      <c r="AB17" s="26"/>
      <c r="AC17" s="27"/>
      <c r="AD17" s="36"/>
      <c r="AE17" s="28"/>
      <c r="AF17" s="29"/>
      <c r="AG17" s="30"/>
      <c r="AH17" s="189" t="s">
        <v>97</v>
      </c>
      <c r="AI17" s="189"/>
      <c r="AJ17" s="189"/>
    </row>
    <row r="18" spans="1:36" s="3" customFormat="1" ht="15" customHeight="1" x14ac:dyDescent="0.15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5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6"/>
        <v>0</v>
      </c>
      <c r="M18" s="37"/>
      <c r="N18" s="38"/>
      <c r="O18" s="152"/>
      <c r="P18" s="148"/>
      <c r="Q18" s="39"/>
      <c r="R18" s="201"/>
      <c r="S18" s="202"/>
      <c r="T18" s="203"/>
      <c r="U18" s="204"/>
      <c r="V18" s="205"/>
      <c r="W18" s="238"/>
      <c r="X18" s="239"/>
      <c r="Y18" s="240"/>
      <c r="Z18" s="241"/>
      <c r="AA18" s="242"/>
      <c r="AB18" s="26"/>
      <c r="AC18" s="27"/>
      <c r="AD18" s="36"/>
      <c r="AE18" s="28"/>
      <c r="AF18" s="29"/>
      <c r="AG18" s="30"/>
      <c r="AH18" s="189" t="s">
        <v>94</v>
      </c>
      <c r="AI18" s="189"/>
      <c r="AJ18" s="189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5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6"/>
        <v>220</v>
      </c>
      <c r="M19" s="37"/>
      <c r="N19" s="38"/>
      <c r="O19" s="152"/>
      <c r="P19" s="148"/>
      <c r="Q19" s="39"/>
      <c r="R19" s="201"/>
      <c r="S19" s="202"/>
      <c r="T19" s="203"/>
      <c r="U19" s="204"/>
      <c r="V19" s="205"/>
      <c r="W19" s="238"/>
      <c r="X19" s="239"/>
      <c r="Y19" s="240"/>
      <c r="Z19" s="241"/>
      <c r="AA19" s="242"/>
      <c r="AB19" s="26"/>
      <c r="AC19" s="27"/>
      <c r="AD19" s="36"/>
      <c r="AE19" s="28"/>
      <c r="AF19" s="29"/>
      <c r="AG19" s="30"/>
      <c r="AH19" s="189" t="s">
        <v>95</v>
      </c>
      <c r="AI19" s="189"/>
      <c r="AJ19" s="189"/>
    </row>
    <row r="20" spans="1:36" s="3" customFormat="1" ht="15" customHeight="1" x14ac:dyDescent="0.15">
      <c r="A20" s="14" t="s">
        <v>6</v>
      </c>
      <c r="B20" s="15" t="s">
        <v>7</v>
      </c>
      <c r="C20" s="16" t="s">
        <v>146</v>
      </c>
      <c r="D20" s="17" t="s">
        <v>78</v>
      </c>
      <c r="E20" s="18" t="s">
        <v>79</v>
      </c>
      <c r="F20" s="19">
        <v>37385</v>
      </c>
      <c r="G20" s="32">
        <f t="shared" si="5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6"/>
        <v>0</v>
      </c>
      <c r="M20" s="37"/>
      <c r="N20" s="38"/>
      <c r="O20" s="152"/>
      <c r="P20" s="148"/>
      <c r="Q20" s="39"/>
      <c r="R20" s="201"/>
      <c r="S20" s="202"/>
      <c r="T20" s="203"/>
      <c r="U20" s="204"/>
      <c r="V20" s="205"/>
      <c r="W20" s="238"/>
      <c r="X20" s="239"/>
      <c r="Y20" s="240"/>
      <c r="Z20" s="241"/>
      <c r="AA20" s="242"/>
      <c r="AB20" s="26"/>
      <c r="AC20" s="27"/>
      <c r="AD20" s="36"/>
      <c r="AE20" s="28"/>
      <c r="AF20" s="29"/>
      <c r="AG20" s="30"/>
      <c r="AH20" s="189" t="s">
        <v>96</v>
      </c>
      <c r="AI20" s="189"/>
      <c r="AJ20" s="189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5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6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1"/>
      <c r="S21" s="202"/>
      <c r="T21" s="203"/>
      <c r="U21" s="204"/>
      <c r="V21" s="205"/>
      <c r="W21" s="238"/>
      <c r="X21" s="239"/>
      <c r="Y21" s="240"/>
      <c r="Z21" s="241"/>
      <c r="AA21" s="242"/>
      <c r="AB21" s="26"/>
      <c r="AC21" s="27" t="s">
        <v>46</v>
      </c>
      <c r="AD21" s="36">
        <f t="shared" ref="AD21:AD52" si="8">IF(OR(AC21&lt;&gt;"Oui",C21&lt;&gt;"JOU"),"",IF(F21&lt;VALUE("01/01/2006"),154,IF(F21&lt;VALUE("01/01/2010"),79,0)))</f>
        <v>79</v>
      </c>
      <c r="AE21" s="28"/>
      <c r="AF21" s="29"/>
      <c r="AG21" s="30"/>
      <c r="AH21" s="189" t="s">
        <v>354</v>
      </c>
      <c r="AI21" s="189"/>
      <c r="AJ21" s="189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5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6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>
        <v>44809</v>
      </c>
      <c r="R22" s="201"/>
      <c r="S22" s="202"/>
      <c r="T22" s="203"/>
      <c r="U22" s="204"/>
      <c r="V22" s="205"/>
      <c r="W22" s="238"/>
      <c r="X22" s="239"/>
      <c r="Y22" s="240"/>
      <c r="Z22" s="241"/>
      <c r="AA22" s="242"/>
      <c r="AB22" s="26"/>
      <c r="AC22" s="27"/>
      <c r="AD22" s="36" t="str">
        <f t="shared" si="8"/>
        <v/>
      </c>
      <c r="AE22" s="28"/>
      <c r="AF22" s="29"/>
      <c r="AG22" s="30"/>
      <c r="AH22" s="189" t="s">
        <v>182</v>
      </c>
      <c r="AI22" s="189"/>
      <c r="AJ22" s="189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5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6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1"/>
      <c r="S23" s="202"/>
      <c r="T23" s="203"/>
      <c r="U23" s="204"/>
      <c r="V23" s="205"/>
      <c r="W23" s="238"/>
      <c r="X23" s="239"/>
      <c r="Y23" s="240"/>
      <c r="Z23" s="241"/>
      <c r="AA23" s="242"/>
      <c r="AB23" s="26"/>
      <c r="AC23" s="27"/>
      <c r="AD23" s="36" t="str">
        <f t="shared" si="8"/>
        <v/>
      </c>
      <c r="AE23" s="28"/>
      <c r="AF23" s="29"/>
      <c r="AG23" s="30"/>
      <c r="AH23" s="189" t="s">
        <v>183</v>
      </c>
      <c r="AI23" s="189"/>
      <c r="AJ23" s="189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5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6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1"/>
      <c r="S24" s="202"/>
      <c r="T24" s="203"/>
      <c r="U24" s="204"/>
      <c r="V24" s="205"/>
      <c r="W24" s="238"/>
      <c r="X24" s="239"/>
      <c r="Y24" s="240"/>
      <c r="Z24" s="241"/>
      <c r="AA24" s="242"/>
      <c r="AB24" s="26"/>
      <c r="AC24" s="27"/>
      <c r="AD24" s="36" t="str">
        <f t="shared" si="8"/>
        <v/>
      </c>
      <c r="AE24" s="28"/>
      <c r="AF24" s="29"/>
      <c r="AG24" s="30"/>
      <c r="AH24" s="189" t="s">
        <v>183</v>
      </c>
      <c r="AI24" s="189"/>
      <c r="AJ24" s="189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5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6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1"/>
      <c r="S25" s="202"/>
      <c r="T25" s="203"/>
      <c r="U25" s="204"/>
      <c r="V25" s="205"/>
      <c r="W25" s="238"/>
      <c r="X25" s="239"/>
      <c r="Y25" s="240"/>
      <c r="Z25" s="241"/>
      <c r="AA25" s="242"/>
      <c r="AB25" s="26"/>
      <c r="AC25" s="27"/>
      <c r="AD25" s="36" t="str">
        <f t="shared" si="8"/>
        <v/>
      </c>
      <c r="AE25" s="28"/>
      <c r="AF25" s="29"/>
      <c r="AG25" s="30"/>
      <c r="AH25" s="189" t="s">
        <v>171</v>
      </c>
      <c r="AI25" s="189"/>
      <c r="AJ25" s="189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5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6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1"/>
      <c r="S26" s="202"/>
      <c r="T26" s="203"/>
      <c r="U26" s="204"/>
      <c r="V26" s="205"/>
      <c r="W26" s="238"/>
      <c r="X26" s="239"/>
      <c r="Y26" s="240"/>
      <c r="Z26" s="241"/>
      <c r="AA26" s="242"/>
      <c r="AB26" s="26"/>
      <c r="AC26" s="27" t="s">
        <v>46</v>
      </c>
      <c r="AD26" s="36">
        <f t="shared" si="8"/>
        <v>0</v>
      </c>
      <c r="AE26" s="28"/>
      <c r="AF26" s="29"/>
      <c r="AG26" s="30"/>
      <c r="AH26" s="189" t="s">
        <v>171</v>
      </c>
      <c r="AI26" s="189"/>
      <c r="AJ26" s="189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5"/>
        <v>160</v>
      </c>
      <c r="H27" s="12" t="s">
        <v>30</v>
      </c>
      <c r="I27" s="33">
        <f t="shared" si="1"/>
        <v>160</v>
      </c>
      <c r="J27" s="11" t="s">
        <v>124</v>
      </c>
      <c r="K27" s="34">
        <f t="shared" si="2"/>
        <v>180</v>
      </c>
      <c r="L27" s="35">
        <f t="shared" si="6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1" t="s">
        <v>462</v>
      </c>
      <c r="S27" s="202">
        <v>50</v>
      </c>
      <c r="T27" s="203" t="s">
        <v>464</v>
      </c>
      <c r="U27" s="204"/>
      <c r="V27" s="205"/>
      <c r="W27" s="238"/>
      <c r="X27" s="239"/>
      <c r="Y27" s="240"/>
      <c r="Z27" s="241"/>
      <c r="AA27" s="242"/>
      <c r="AB27" s="26"/>
      <c r="AC27" s="27"/>
      <c r="AD27" s="36" t="str">
        <f t="shared" si="8"/>
        <v/>
      </c>
      <c r="AE27" s="28"/>
      <c r="AF27" s="29"/>
      <c r="AG27" s="30"/>
      <c r="AH27" s="189" t="s">
        <v>167</v>
      </c>
      <c r="AI27" s="189"/>
      <c r="AJ27" s="189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5"/>
        <v>145</v>
      </c>
      <c r="H28" s="12" t="s">
        <v>46</v>
      </c>
      <c r="I28" s="33">
        <f t="shared" si="1"/>
        <v>130</v>
      </c>
      <c r="J28" s="11" t="s">
        <v>124</v>
      </c>
      <c r="K28" s="34">
        <f t="shared" si="2"/>
        <v>180</v>
      </c>
      <c r="L28" s="35">
        <f t="shared" si="6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1" t="s">
        <v>462</v>
      </c>
      <c r="S28" s="202">
        <v>50</v>
      </c>
      <c r="T28" s="203" t="s">
        <v>463</v>
      </c>
      <c r="U28" s="204"/>
      <c r="V28" s="205"/>
      <c r="W28" s="238"/>
      <c r="X28" s="239"/>
      <c r="Y28" s="240"/>
      <c r="Z28" s="241"/>
      <c r="AA28" s="242"/>
      <c r="AB28" s="26"/>
      <c r="AC28" s="27"/>
      <c r="AD28" s="36" t="str">
        <f t="shared" si="8"/>
        <v/>
      </c>
      <c r="AE28" s="28"/>
      <c r="AF28" s="29"/>
      <c r="AG28" s="30"/>
      <c r="AH28" s="189" t="s">
        <v>167</v>
      </c>
      <c r="AI28" s="189"/>
      <c r="AJ28" s="189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5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6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>
        <v>44821</v>
      </c>
      <c r="R29" s="201" t="s">
        <v>108</v>
      </c>
      <c r="S29" s="202">
        <v>56.66</v>
      </c>
      <c r="T29" s="203" t="s">
        <v>153</v>
      </c>
      <c r="U29" s="204" t="s">
        <v>134</v>
      </c>
      <c r="V29" s="205"/>
      <c r="W29" s="238" t="s">
        <v>108</v>
      </c>
      <c r="X29" s="239">
        <v>56.66</v>
      </c>
      <c r="Y29" s="240" t="s">
        <v>125</v>
      </c>
      <c r="Z29" s="241" t="s">
        <v>151</v>
      </c>
      <c r="AA29" s="242"/>
      <c r="AB29" s="26"/>
      <c r="AC29" s="27"/>
      <c r="AD29" s="36" t="str">
        <f t="shared" si="8"/>
        <v/>
      </c>
      <c r="AE29" s="28"/>
      <c r="AF29" s="29"/>
      <c r="AG29" s="30"/>
      <c r="AH29" s="189" t="s">
        <v>180</v>
      </c>
      <c r="AI29" s="189"/>
      <c r="AJ29" s="189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5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6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1"/>
      <c r="S30" s="202"/>
      <c r="T30" s="203"/>
      <c r="U30" s="204"/>
      <c r="V30" s="205"/>
      <c r="W30" s="238"/>
      <c r="X30" s="239"/>
      <c r="Y30" s="240"/>
      <c r="Z30" s="241"/>
      <c r="AA30" s="242"/>
      <c r="AB30" s="26"/>
      <c r="AC30" s="27"/>
      <c r="AD30" s="36" t="str">
        <f t="shared" si="8"/>
        <v/>
      </c>
      <c r="AE30" s="28"/>
      <c r="AF30" s="29"/>
      <c r="AG30" s="30"/>
      <c r="AH30" s="189" t="s">
        <v>173</v>
      </c>
      <c r="AI30" s="189"/>
      <c r="AJ30" s="189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5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6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1"/>
      <c r="S31" s="202"/>
      <c r="T31" s="203"/>
      <c r="U31" s="204"/>
      <c r="V31" s="205"/>
      <c r="W31" s="238"/>
      <c r="X31" s="239"/>
      <c r="Y31" s="240"/>
      <c r="Z31" s="241"/>
      <c r="AA31" s="242"/>
      <c r="AB31" s="26"/>
      <c r="AC31" s="27"/>
      <c r="AD31" s="36" t="str">
        <f t="shared" si="8"/>
        <v/>
      </c>
      <c r="AE31" s="28"/>
      <c r="AF31" s="29"/>
      <c r="AG31" s="30"/>
      <c r="AH31" s="189" t="s">
        <v>176</v>
      </c>
      <c r="AI31" s="189"/>
      <c r="AJ31" s="189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5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6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1"/>
      <c r="S32" s="202"/>
      <c r="T32" s="203"/>
      <c r="U32" s="204"/>
      <c r="V32" s="205"/>
      <c r="W32" s="238"/>
      <c r="X32" s="239"/>
      <c r="Y32" s="240"/>
      <c r="Z32" s="241"/>
      <c r="AA32" s="242"/>
      <c r="AB32" s="26"/>
      <c r="AC32" s="27"/>
      <c r="AD32" s="36" t="str">
        <f t="shared" si="8"/>
        <v/>
      </c>
      <c r="AE32" s="28"/>
      <c r="AF32" s="29"/>
      <c r="AG32" s="30"/>
      <c r="AH32" s="189" t="s">
        <v>172</v>
      </c>
      <c r="AI32" s="189"/>
      <c r="AJ32" s="189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5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6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1" t="s">
        <v>108</v>
      </c>
      <c r="S33" s="202">
        <v>115</v>
      </c>
      <c r="T33" s="203">
        <v>8000296</v>
      </c>
      <c r="U33" s="204" t="s">
        <v>126</v>
      </c>
      <c r="V33" s="205">
        <v>44809</v>
      </c>
      <c r="W33" s="238" t="s">
        <v>108</v>
      </c>
      <c r="X33" s="239">
        <v>115</v>
      </c>
      <c r="Y33" s="240">
        <v>8000296</v>
      </c>
      <c r="Z33" s="241" t="s">
        <v>134</v>
      </c>
      <c r="AA33" s="242"/>
      <c r="AB33" s="26"/>
      <c r="AC33" s="27"/>
      <c r="AD33" s="36" t="str">
        <f t="shared" si="8"/>
        <v/>
      </c>
      <c r="AE33" s="28"/>
      <c r="AF33" s="29"/>
      <c r="AG33" s="30"/>
      <c r="AH33" s="189" t="s">
        <v>174</v>
      </c>
      <c r="AI33" s="189"/>
      <c r="AJ33" s="189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5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6"/>
        <v>155</v>
      </c>
      <c r="M34" s="37"/>
      <c r="N34" s="38"/>
      <c r="O34" s="152"/>
      <c r="P34" s="148"/>
      <c r="Q34" s="39"/>
      <c r="R34" s="201"/>
      <c r="S34" s="202"/>
      <c r="T34" s="203"/>
      <c r="U34" s="204"/>
      <c r="V34" s="205"/>
      <c r="W34" s="238"/>
      <c r="X34" s="239"/>
      <c r="Y34" s="240"/>
      <c r="Z34" s="241"/>
      <c r="AA34" s="242"/>
      <c r="AB34" s="26"/>
      <c r="AC34" s="27"/>
      <c r="AD34" s="36" t="str">
        <f t="shared" si="8"/>
        <v/>
      </c>
      <c r="AE34" s="28"/>
      <c r="AF34" s="29"/>
      <c r="AG34" s="30"/>
      <c r="AH34" s="189" t="s">
        <v>174</v>
      </c>
      <c r="AI34" s="189"/>
      <c r="AJ34" s="189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si="5"/>
        <v>170</v>
      </c>
      <c r="H35" s="12" t="s">
        <v>30</v>
      </c>
      <c r="I35" s="33">
        <f t="shared" ref="I35:I66" si="9">IF(OR(H35="Non",H35=""),G35,MAX(0,G35-15))</f>
        <v>170</v>
      </c>
      <c r="J35" s="11"/>
      <c r="K35" s="34">
        <f t="shared" ref="K35:K66" si="10">SUM(N35,S35,X35)</f>
        <v>170</v>
      </c>
      <c r="L35" s="35">
        <f t="shared" si="6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1"/>
      <c r="S35" s="202"/>
      <c r="T35" s="203"/>
      <c r="U35" s="204"/>
      <c r="V35" s="205"/>
      <c r="W35" s="238"/>
      <c r="X35" s="239"/>
      <c r="Y35" s="240"/>
      <c r="Z35" s="241"/>
      <c r="AA35" s="242"/>
      <c r="AB35" s="26"/>
      <c r="AC35" s="27"/>
      <c r="AD35" s="36" t="str">
        <f t="shared" si="8"/>
        <v/>
      </c>
      <c r="AE35" s="28"/>
      <c r="AF35" s="29"/>
      <c r="AG35" s="30"/>
      <c r="AH35" s="189" t="s">
        <v>175</v>
      </c>
      <c r="AI35" s="189"/>
      <c r="AJ35" s="189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ref="G36:G67" si="11">IF(OR($C36="",$C36="DIR",$C36="ARB"),0,IF($C36="LOI",175,IF($C36="BAB",90,IF($C36="FIT",190,IF($F36&lt;=VALUE("01/01/2005"),220,IF($F36&lt;=VALUE("01/01/2008"),190,IF($F36&lt;=VALUE("01/01/2012"),170,IF($F36&lt;=VALUE("01/01/2014"),160,145))))))))</f>
        <v>145</v>
      </c>
      <c r="H36" s="12" t="s">
        <v>30</v>
      </c>
      <c r="I36" s="33">
        <f t="shared" si="9"/>
        <v>145</v>
      </c>
      <c r="J36" s="11" t="s">
        <v>168</v>
      </c>
      <c r="K36" s="34">
        <f t="shared" si="10"/>
        <v>145</v>
      </c>
      <c r="L36" s="35">
        <f t="shared" ref="L36:L67" si="12">IF(D36="","",I36-K36)</f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1"/>
      <c r="S36" s="202"/>
      <c r="T36" s="203"/>
      <c r="U36" s="204"/>
      <c r="V36" s="205"/>
      <c r="W36" s="238"/>
      <c r="X36" s="239"/>
      <c r="Y36" s="240"/>
      <c r="Z36" s="241"/>
      <c r="AA36" s="242"/>
      <c r="AB36" s="26"/>
      <c r="AC36" s="27"/>
      <c r="AD36" s="36" t="str">
        <f t="shared" si="8"/>
        <v/>
      </c>
      <c r="AE36" s="28"/>
      <c r="AF36" s="29"/>
      <c r="AG36" s="30"/>
      <c r="AH36" s="189" t="s">
        <v>169</v>
      </c>
      <c r="AI36" s="189"/>
      <c r="AJ36" s="189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11"/>
        <v>170</v>
      </c>
      <c r="H37" s="12" t="s">
        <v>30</v>
      </c>
      <c r="I37" s="33">
        <f t="shared" si="9"/>
        <v>170</v>
      </c>
      <c r="J37" s="11"/>
      <c r="K37" s="34">
        <f t="shared" si="10"/>
        <v>170</v>
      </c>
      <c r="L37" s="35">
        <f t="shared" si="12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1"/>
      <c r="S37" s="202"/>
      <c r="T37" s="203"/>
      <c r="U37" s="204"/>
      <c r="V37" s="205"/>
      <c r="W37" s="238"/>
      <c r="X37" s="239"/>
      <c r="Y37" s="240"/>
      <c r="Z37" s="241"/>
      <c r="AA37" s="242"/>
      <c r="AB37" s="26"/>
      <c r="AC37" s="27"/>
      <c r="AD37" s="36" t="str">
        <f t="shared" si="8"/>
        <v/>
      </c>
      <c r="AE37" s="28"/>
      <c r="AF37" s="29"/>
      <c r="AG37" s="30"/>
      <c r="AH37" s="189" t="s">
        <v>178</v>
      </c>
      <c r="AI37" s="189"/>
      <c r="AJ37" s="189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11"/>
        <v>170</v>
      </c>
      <c r="H38" s="12" t="s">
        <v>30</v>
      </c>
      <c r="I38" s="33">
        <f t="shared" si="9"/>
        <v>170</v>
      </c>
      <c r="J38" s="11"/>
      <c r="K38" s="34">
        <f t="shared" si="10"/>
        <v>170</v>
      </c>
      <c r="L38" s="35">
        <f t="shared" si="12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1"/>
      <c r="S38" s="202"/>
      <c r="T38" s="203"/>
      <c r="U38" s="204"/>
      <c r="V38" s="205"/>
      <c r="W38" s="238"/>
      <c r="X38" s="239"/>
      <c r="Y38" s="240"/>
      <c r="Z38" s="241"/>
      <c r="AA38" s="242"/>
      <c r="AB38" s="26"/>
      <c r="AC38" s="27"/>
      <c r="AD38" s="36" t="str">
        <f t="shared" si="8"/>
        <v/>
      </c>
      <c r="AE38" s="28"/>
      <c r="AF38" s="29"/>
      <c r="AG38" s="30"/>
      <c r="AH38" s="189" t="s">
        <v>177</v>
      </c>
      <c r="AI38" s="189"/>
      <c r="AJ38" s="189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11"/>
        <v>190</v>
      </c>
      <c r="H39" s="12" t="s">
        <v>30</v>
      </c>
      <c r="I39" s="33">
        <f t="shared" si="9"/>
        <v>190</v>
      </c>
      <c r="J39" s="11"/>
      <c r="K39" s="34">
        <f t="shared" si="10"/>
        <v>190</v>
      </c>
      <c r="L39" s="35">
        <f t="shared" si="12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1"/>
      <c r="S39" s="202"/>
      <c r="T39" s="203"/>
      <c r="U39" s="204"/>
      <c r="V39" s="205"/>
      <c r="W39" s="238"/>
      <c r="X39" s="239"/>
      <c r="Y39" s="240"/>
      <c r="Z39" s="241"/>
      <c r="AA39" s="242"/>
      <c r="AB39" s="26"/>
      <c r="AC39" s="27" t="s">
        <v>30</v>
      </c>
      <c r="AD39" s="36" t="str">
        <f t="shared" si="8"/>
        <v/>
      </c>
      <c r="AE39" s="28"/>
      <c r="AF39" s="29"/>
      <c r="AG39" s="30"/>
      <c r="AH39" s="189" t="s">
        <v>179</v>
      </c>
      <c r="AI39" s="189"/>
      <c r="AJ39" s="189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11"/>
        <v>160</v>
      </c>
      <c r="H40" s="12" t="s">
        <v>30</v>
      </c>
      <c r="I40" s="33">
        <f t="shared" si="9"/>
        <v>160</v>
      </c>
      <c r="J40" s="11"/>
      <c r="K40" s="34">
        <f t="shared" si="10"/>
        <v>160</v>
      </c>
      <c r="L40" s="35">
        <f t="shared" si="12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1"/>
      <c r="S40" s="202"/>
      <c r="T40" s="203"/>
      <c r="U40" s="204"/>
      <c r="V40" s="205"/>
      <c r="W40" s="238"/>
      <c r="X40" s="239"/>
      <c r="Y40" s="240"/>
      <c r="Z40" s="241"/>
      <c r="AA40" s="242"/>
      <c r="AB40" s="26"/>
      <c r="AC40" s="27"/>
      <c r="AD40" s="36" t="str">
        <f t="shared" si="8"/>
        <v/>
      </c>
      <c r="AE40" s="28"/>
      <c r="AF40" s="29"/>
      <c r="AG40" s="30"/>
      <c r="AH40" s="189" t="s">
        <v>170</v>
      </c>
      <c r="AI40" s="189"/>
      <c r="AJ40" s="189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11"/>
        <v>170</v>
      </c>
      <c r="H41" s="12" t="s">
        <v>30</v>
      </c>
      <c r="I41" s="33">
        <f t="shared" si="9"/>
        <v>170</v>
      </c>
      <c r="J41" s="11"/>
      <c r="K41" s="34">
        <f t="shared" si="10"/>
        <v>170</v>
      </c>
      <c r="L41" s="35">
        <f t="shared" si="12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1" t="s">
        <v>108</v>
      </c>
      <c r="S41" s="202">
        <v>60</v>
      </c>
      <c r="T41" s="203">
        <v>5032789</v>
      </c>
      <c r="U41" s="204" t="s">
        <v>151</v>
      </c>
      <c r="V41" s="205"/>
      <c r="W41" s="238" t="s">
        <v>108</v>
      </c>
      <c r="X41" s="239">
        <v>50</v>
      </c>
      <c r="Y41" s="240">
        <v>5032790</v>
      </c>
      <c r="Z41" s="241" t="s">
        <v>152</v>
      </c>
      <c r="AA41" s="242"/>
      <c r="AB41" s="26"/>
      <c r="AC41" s="27"/>
      <c r="AD41" s="36" t="str">
        <f t="shared" si="8"/>
        <v/>
      </c>
      <c r="AE41" s="28"/>
      <c r="AF41" s="29"/>
      <c r="AG41" s="30"/>
      <c r="AH41" s="189" t="s">
        <v>184</v>
      </c>
      <c r="AI41" s="189"/>
      <c r="AJ41" s="189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11"/>
        <v>190</v>
      </c>
      <c r="H42" s="12" t="s">
        <v>30</v>
      </c>
      <c r="I42" s="33">
        <f t="shared" si="9"/>
        <v>190</v>
      </c>
      <c r="J42" s="11"/>
      <c r="K42" s="34">
        <f t="shared" si="10"/>
        <v>190</v>
      </c>
      <c r="L42" s="35">
        <f t="shared" si="12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1"/>
      <c r="S42" s="202"/>
      <c r="T42" s="203"/>
      <c r="U42" s="204"/>
      <c r="V42" s="205"/>
      <c r="W42" s="238"/>
      <c r="X42" s="239"/>
      <c r="Y42" s="240"/>
      <c r="Z42" s="241"/>
      <c r="AA42" s="242"/>
      <c r="AB42" s="26"/>
      <c r="AC42" s="27" t="s">
        <v>46</v>
      </c>
      <c r="AD42" s="36">
        <f t="shared" si="8"/>
        <v>79</v>
      </c>
      <c r="AE42" s="28" t="s">
        <v>166</v>
      </c>
      <c r="AF42" s="29">
        <v>44746</v>
      </c>
      <c r="AG42" s="30"/>
      <c r="AH42" s="189" t="s">
        <v>181</v>
      </c>
      <c r="AI42" s="189"/>
      <c r="AJ42" s="189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11"/>
        <v>220</v>
      </c>
      <c r="H43" s="12" t="s">
        <v>30</v>
      </c>
      <c r="I43" s="33">
        <f t="shared" si="9"/>
        <v>220</v>
      </c>
      <c r="J43" s="11"/>
      <c r="K43" s="34">
        <f t="shared" si="10"/>
        <v>110</v>
      </c>
      <c r="L43" s="35">
        <f t="shared" si="12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1"/>
      <c r="S43" s="202"/>
      <c r="T43" s="203"/>
      <c r="U43" s="204"/>
      <c r="V43" s="205"/>
      <c r="W43" s="238"/>
      <c r="X43" s="239"/>
      <c r="Y43" s="240"/>
      <c r="Z43" s="241"/>
      <c r="AA43" s="242"/>
      <c r="AB43" s="26"/>
      <c r="AC43" s="27" t="s">
        <v>46</v>
      </c>
      <c r="AD43" s="36">
        <f t="shared" si="8"/>
        <v>154</v>
      </c>
      <c r="AE43" s="28" t="s">
        <v>188</v>
      </c>
      <c r="AF43" s="29">
        <v>44747</v>
      </c>
      <c r="AG43" s="30"/>
      <c r="AH43" s="189" t="s">
        <v>189</v>
      </c>
      <c r="AI43" s="189"/>
      <c r="AJ43" s="189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11"/>
        <v>170</v>
      </c>
      <c r="H44" s="12" t="s">
        <v>30</v>
      </c>
      <c r="I44" s="33">
        <f t="shared" si="9"/>
        <v>170</v>
      </c>
      <c r="J44" s="11"/>
      <c r="K44" s="34">
        <f t="shared" si="10"/>
        <v>170</v>
      </c>
      <c r="L44" s="35">
        <f t="shared" si="12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1"/>
      <c r="S44" s="202"/>
      <c r="T44" s="203"/>
      <c r="U44" s="204"/>
      <c r="V44" s="205"/>
      <c r="W44" s="238"/>
      <c r="X44" s="239"/>
      <c r="Y44" s="240"/>
      <c r="Z44" s="241"/>
      <c r="AA44" s="242"/>
      <c r="AB44" s="26"/>
      <c r="AC44" s="27" t="s">
        <v>46</v>
      </c>
      <c r="AD44" s="36">
        <f t="shared" si="8"/>
        <v>79</v>
      </c>
      <c r="AE44" s="28" t="s">
        <v>192</v>
      </c>
      <c r="AF44" s="29">
        <v>44747</v>
      </c>
      <c r="AG44" s="30"/>
      <c r="AH44" s="189" t="s">
        <v>197</v>
      </c>
      <c r="AI44" s="189"/>
      <c r="AJ44" s="189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11"/>
        <v>160</v>
      </c>
      <c r="H45" s="12" t="s">
        <v>30</v>
      </c>
      <c r="I45" s="33">
        <f t="shared" si="9"/>
        <v>160</v>
      </c>
      <c r="J45" s="11"/>
      <c r="K45" s="34">
        <f t="shared" si="10"/>
        <v>159.99</v>
      </c>
      <c r="L45" s="35">
        <f t="shared" si="12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1" t="s">
        <v>108</v>
      </c>
      <c r="S45" s="202">
        <v>53.33</v>
      </c>
      <c r="T45" s="203" t="s">
        <v>195</v>
      </c>
      <c r="U45" s="204" t="s">
        <v>116</v>
      </c>
      <c r="V45" s="205">
        <v>44789</v>
      </c>
      <c r="W45" s="238" t="s">
        <v>108</v>
      </c>
      <c r="X45" s="239">
        <v>53.33</v>
      </c>
      <c r="Y45" s="240" t="s">
        <v>196</v>
      </c>
      <c r="Z45" s="241" t="s">
        <v>126</v>
      </c>
      <c r="AA45" s="242">
        <v>44809</v>
      </c>
      <c r="AB45" s="26"/>
      <c r="AC45" s="27"/>
      <c r="AD45" s="36" t="str">
        <f t="shared" si="8"/>
        <v/>
      </c>
      <c r="AE45" s="28"/>
      <c r="AF45" s="29"/>
      <c r="AG45" s="30"/>
      <c r="AH45" s="189" t="s">
        <v>198</v>
      </c>
      <c r="AI45" s="189"/>
      <c r="AJ45" s="189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11"/>
        <v>170</v>
      </c>
      <c r="H46" s="12" t="s">
        <v>30</v>
      </c>
      <c r="I46" s="33">
        <f t="shared" si="9"/>
        <v>170</v>
      </c>
      <c r="J46" s="11"/>
      <c r="K46" s="34">
        <f t="shared" si="10"/>
        <v>445</v>
      </c>
      <c r="L46" s="35">
        <f t="shared" si="12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1"/>
      <c r="S46" s="202"/>
      <c r="T46" s="203"/>
      <c r="U46" s="204"/>
      <c r="V46" s="205"/>
      <c r="W46" s="238"/>
      <c r="X46" s="239"/>
      <c r="Y46" s="240"/>
      <c r="Z46" s="241"/>
      <c r="AA46" s="242"/>
      <c r="AB46" s="26"/>
      <c r="AC46" s="27"/>
      <c r="AD46" s="36" t="str">
        <f t="shared" si="8"/>
        <v/>
      </c>
      <c r="AE46" s="28"/>
      <c r="AF46" s="29"/>
      <c r="AG46" s="30"/>
      <c r="AH46" s="189" t="s">
        <v>201</v>
      </c>
      <c r="AI46" s="189"/>
      <c r="AJ46" s="189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11"/>
        <v>160</v>
      </c>
      <c r="H47" s="12" t="s">
        <v>46</v>
      </c>
      <c r="I47" s="33">
        <f t="shared" si="9"/>
        <v>145</v>
      </c>
      <c r="J47" s="11"/>
      <c r="K47" s="34">
        <f t="shared" si="10"/>
        <v>0</v>
      </c>
      <c r="L47" s="35">
        <f t="shared" si="12"/>
        <v>145</v>
      </c>
      <c r="M47" s="37"/>
      <c r="N47" s="38"/>
      <c r="O47" s="152"/>
      <c r="P47" s="148"/>
      <c r="Q47" s="39"/>
      <c r="R47" s="201"/>
      <c r="S47" s="202"/>
      <c r="T47" s="203"/>
      <c r="U47" s="204"/>
      <c r="V47" s="205"/>
      <c r="W47" s="238"/>
      <c r="X47" s="239"/>
      <c r="Y47" s="240"/>
      <c r="Z47" s="241"/>
      <c r="AA47" s="242"/>
      <c r="AB47" s="26"/>
      <c r="AC47" s="27"/>
      <c r="AD47" s="36" t="str">
        <f t="shared" si="8"/>
        <v/>
      </c>
      <c r="AE47" s="28"/>
      <c r="AF47" s="29"/>
      <c r="AG47" s="30"/>
      <c r="AH47" s="189" t="s">
        <v>201</v>
      </c>
      <c r="AI47" s="189"/>
      <c r="AJ47" s="189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11"/>
        <v>145</v>
      </c>
      <c r="H48" s="12" t="s">
        <v>46</v>
      </c>
      <c r="I48" s="33">
        <f t="shared" si="9"/>
        <v>130</v>
      </c>
      <c r="J48" s="11"/>
      <c r="K48" s="34">
        <f t="shared" si="10"/>
        <v>0</v>
      </c>
      <c r="L48" s="35">
        <f t="shared" si="12"/>
        <v>130</v>
      </c>
      <c r="M48" s="37"/>
      <c r="N48" s="38"/>
      <c r="O48" s="152"/>
      <c r="P48" s="148"/>
      <c r="Q48" s="39"/>
      <c r="R48" s="201"/>
      <c r="S48" s="202"/>
      <c r="T48" s="203"/>
      <c r="U48" s="204"/>
      <c r="V48" s="205"/>
      <c r="W48" s="238"/>
      <c r="X48" s="239"/>
      <c r="Y48" s="240"/>
      <c r="Z48" s="241"/>
      <c r="AA48" s="242"/>
      <c r="AB48" s="26"/>
      <c r="AC48" s="27"/>
      <c r="AD48" s="36" t="str">
        <f t="shared" si="8"/>
        <v/>
      </c>
      <c r="AE48" s="28"/>
      <c r="AF48" s="29"/>
      <c r="AG48" s="30"/>
      <c r="AH48" s="189" t="s">
        <v>201</v>
      </c>
      <c r="AI48" s="189"/>
      <c r="AJ48" s="189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11"/>
        <v>220</v>
      </c>
      <c r="H49" s="12" t="s">
        <v>46</v>
      </c>
      <c r="I49" s="33">
        <f t="shared" si="9"/>
        <v>205</v>
      </c>
      <c r="J49" s="11"/>
      <c r="K49" s="34">
        <f t="shared" si="10"/>
        <v>205</v>
      </c>
      <c r="L49" s="35">
        <f t="shared" si="12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>
        <v>44809</v>
      </c>
      <c r="R49" s="201" t="s">
        <v>108</v>
      </c>
      <c r="S49" s="202">
        <v>50</v>
      </c>
      <c r="T49" s="203" t="s">
        <v>207</v>
      </c>
      <c r="U49" s="204" t="s">
        <v>134</v>
      </c>
      <c r="V49" s="205"/>
      <c r="W49" s="238" t="s">
        <v>108</v>
      </c>
      <c r="X49" s="239">
        <v>105</v>
      </c>
      <c r="Y49" s="240" t="s">
        <v>208</v>
      </c>
      <c r="Z49" s="241" t="s">
        <v>209</v>
      </c>
      <c r="AA49" s="242"/>
      <c r="AB49" s="26"/>
      <c r="AC49" s="27"/>
      <c r="AD49" s="36" t="str">
        <f t="shared" si="8"/>
        <v/>
      </c>
      <c r="AE49" s="28"/>
      <c r="AF49" s="29"/>
      <c r="AG49" s="30"/>
      <c r="AH49" s="189" t="s">
        <v>210</v>
      </c>
      <c r="AI49" s="189"/>
      <c r="AJ49" s="189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11"/>
        <v>190</v>
      </c>
      <c r="H50" s="12" t="s">
        <v>30</v>
      </c>
      <c r="I50" s="33">
        <f t="shared" si="9"/>
        <v>190</v>
      </c>
      <c r="J50" s="11" t="s">
        <v>213</v>
      </c>
      <c r="K50" s="34">
        <f t="shared" si="10"/>
        <v>190</v>
      </c>
      <c r="L50" s="35">
        <f t="shared" si="12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1" t="s">
        <v>108</v>
      </c>
      <c r="S50" s="202">
        <v>50</v>
      </c>
      <c r="T50" s="203" t="s">
        <v>215</v>
      </c>
      <c r="U50" s="204" t="s">
        <v>134</v>
      </c>
      <c r="V50" s="205"/>
      <c r="W50" s="238" t="s">
        <v>108</v>
      </c>
      <c r="X50" s="239">
        <v>40</v>
      </c>
      <c r="Y50" s="240" t="s">
        <v>216</v>
      </c>
      <c r="Z50" s="241" t="s">
        <v>217</v>
      </c>
      <c r="AA50" s="242"/>
      <c r="AB50" s="26"/>
      <c r="AC50" s="27" t="s">
        <v>46</v>
      </c>
      <c r="AD50" s="36">
        <f t="shared" si="8"/>
        <v>79</v>
      </c>
      <c r="AE50" s="28" t="s">
        <v>218</v>
      </c>
      <c r="AF50" s="29">
        <v>44748</v>
      </c>
      <c r="AG50" s="30"/>
      <c r="AH50" s="189" t="s">
        <v>219</v>
      </c>
      <c r="AI50" s="189"/>
      <c r="AJ50" s="189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11"/>
        <v>190</v>
      </c>
      <c r="H51" s="12" t="s">
        <v>30</v>
      </c>
      <c r="I51" s="33">
        <f t="shared" si="9"/>
        <v>190</v>
      </c>
      <c r="J51" s="11" t="s">
        <v>222</v>
      </c>
      <c r="K51" s="34">
        <f t="shared" si="10"/>
        <v>190</v>
      </c>
      <c r="L51" s="35">
        <f t="shared" si="12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1" t="s">
        <v>108</v>
      </c>
      <c r="S51" s="202">
        <v>95</v>
      </c>
      <c r="T51" s="203" t="s">
        <v>224</v>
      </c>
      <c r="U51" s="204" t="s">
        <v>116</v>
      </c>
      <c r="V51" s="205">
        <v>44789</v>
      </c>
      <c r="W51" s="238"/>
      <c r="X51" s="239"/>
      <c r="Y51" s="240"/>
      <c r="Z51" s="241"/>
      <c r="AA51" s="242"/>
      <c r="AB51" s="26"/>
      <c r="AC51" s="27"/>
      <c r="AD51" s="36" t="str">
        <f t="shared" si="8"/>
        <v/>
      </c>
      <c r="AE51" s="28"/>
      <c r="AF51" s="29"/>
      <c r="AG51" s="30"/>
      <c r="AH51" s="189" t="s">
        <v>225</v>
      </c>
      <c r="AI51" s="189"/>
      <c r="AJ51" s="189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11"/>
        <v>170</v>
      </c>
      <c r="H52" s="12" t="s">
        <v>30</v>
      </c>
      <c r="I52" s="33">
        <f t="shared" si="9"/>
        <v>170</v>
      </c>
      <c r="J52" s="11"/>
      <c r="K52" s="34">
        <f t="shared" si="10"/>
        <v>315</v>
      </c>
      <c r="L52" s="35">
        <f t="shared" si="12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1"/>
      <c r="S52" s="202"/>
      <c r="T52" s="203"/>
      <c r="U52" s="204"/>
      <c r="V52" s="205"/>
      <c r="W52" s="238"/>
      <c r="X52" s="239"/>
      <c r="Y52" s="240"/>
      <c r="Z52" s="241"/>
      <c r="AA52" s="242"/>
      <c r="AB52" s="26"/>
      <c r="AC52" s="27"/>
      <c r="AD52" s="36" t="str">
        <f t="shared" si="8"/>
        <v/>
      </c>
      <c r="AE52" s="28"/>
      <c r="AF52" s="29"/>
      <c r="AG52" s="30"/>
      <c r="AH52" s="189" t="s">
        <v>230</v>
      </c>
      <c r="AI52" s="189"/>
      <c r="AJ52" s="189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11"/>
        <v>160</v>
      </c>
      <c r="H53" s="12" t="s">
        <v>46</v>
      </c>
      <c r="I53" s="33">
        <f t="shared" si="9"/>
        <v>145</v>
      </c>
      <c r="J53" s="11"/>
      <c r="K53" s="34">
        <f t="shared" si="10"/>
        <v>0</v>
      </c>
      <c r="L53" s="35">
        <f t="shared" si="12"/>
        <v>145</v>
      </c>
      <c r="M53" s="37"/>
      <c r="N53" s="38"/>
      <c r="O53" s="152"/>
      <c r="P53" s="148"/>
      <c r="Q53" s="39"/>
      <c r="R53" s="201"/>
      <c r="S53" s="202"/>
      <c r="T53" s="203"/>
      <c r="U53" s="204"/>
      <c r="V53" s="205"/>
      <c r="W53" s="238"/>
      <c r="X53" s="239"/>
      <c r="Y53" s="240"/>
      <c r="Z53" s="241"/>
      <c r="AA53" s="242"/>
      <c r="AB53" s="26"/>
      <c r="AC53" s="27"/>
      <c r="AD53" s="36" t="str">
        <f t="shared" ref="AD53:AD84" si="13">IF(OR(AC53&lt;&gt;"Oui",C53&lt;&gt;"JOU"),"",IF(F53&lt;VALUE("01/01/2006"),154,IF(F53&lt;VALUE("01/01/2010"),79,0)))</f>
        <v/>
      </c>
      <c r="AE53" s="28"/>
      <c r="AF53" s="29"/>
      <c r="AG53" s="30"/>
      <c r="AH53" s="189" t="s">
        <v>230</v>
      </c>
      <c r="AI53" s="189"/>
      <c r="AJ53" s="189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11"/>
        <v>190</v>
      </c>
      <c r="H54" s="12" t="s">
        <v>30</v>
      </c>
      <c r="I54" s="33">
        <f t="shared" si="9"/>
        <v>190</v>
      </c>
      <c r="J54" s="11"/>
      <c r="K54" s="34">
        <f t="shared" si="10"/>
        <v>345</v>
      </c>
      <c r="L54" s="35">
        <f t="shared" si="12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1"/>
      <c r="S54" s="202"/>
      <c r="T54" s="203"/>
      <c r="U54" s="204"/>
      <c r="V54" s="205"/>
      <c r="W54" s="238"/>
      <c r="X54" s="239"/>
      <c r="Y54" s="240"/>
      <c r="Z54" s="241"/>
      <c r="AA54" s="242"/>
      <c r="AB54" s="26"/>
      <c r="AC54" s="27"/>
      <c r="AD54" s="36" t="str">
        <f t="shared" si="13"/>
        <v/>
      </c>
      <c r="AE54" s="28"/>
      <c r="AF54" s="29"/>
      <c r="AG54" s="30"/>
      <c r="AH54" s="189" t="s">
        <v>245</v>
      </c>
      <c r="AI54" s="189"/>
      <c r="AJ54" s="189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11"/>
        <v>170</v>
      </c>
      <c r="H55" s="12" t="s">
        <v>46</v>
      </c>
      <c r="I55" s="33">
        <f t="shared" si="9"/>
        <v>155</v>
      </c>
      <c r="J55" s="11"/>
      <c r="K55" s="34">
        <f t="shared" si="10"/>
        <v>0</v>
      </c>
      <c r="L55" s="35">
        <f t="shared" si="12"/>
        <v>155</v>
      </c>
      <c r="M55" s="37"/>
      <c r="N55" s="38"/>
      <c r="O55" s="152"/>
      <c r="P55" s="148"/>
      <c r="Q55" s="39"/>
      <c r="R55" s="201"/>
      <c r="S55" s="202"/>
      <c r="T55" s="203"/>
      <c r="U55" s="204"/>
      <c r="V55" s="205"/>
      <c r="W55" s="238"/>
      <c r="X55" s="239"/>
      <c r="Y55" s="240"/>
      <c r="Z55" s="241"/>
      <c r="AA55" s="242"/>
      <c r="AB55" s="26" t="s">
        <v>243</v>
      </c>
      <c r="AC55" s="27"/>
      <c r="AD55" s="36" t="str">
        <f t="shared" si="13"/>
        <v/>
      </c>
      <c r="AE55" s="28"/>
      <c r="AF55" s="29"/>
      <c r="AG55" s="30"/>
      <c r="AH55" s="189" t="s">
        <v>245</v>
      </c>
      <c r="AI55" s="189"/>
      <c r="AJ55" s="189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11"/>
        <v>170</v>
      </c>
      <c r="H56" s="12" t="s">
        <v>30</v>
      </c>
      <c r="I56" s="33">
        <f t="shared" si="9"/>
        <v>170</v>
      </c>
      <c r="J56" s="11"/>
      <c r="K56" s="34">
        <f t="shared" si="10"/>
        <v>170</v>
      </c>
      <c r="L56" s="35">
        <f t="shared" si="12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1"/>
      <c r="S56" s="202"/>
      <c r="T56" s="203"/>
      <c r="U56" s="204"/>
      <c r="V56" s="205"/>
      <c r="W56" s="238"/>
      <c r="X56" s="239"/>
      <c r="Y56" s="240"/>
      <c r="Z56" s="241"/>
      <c r="AA56" s="242"/>
      <c r="AB56" s="26" t="s">
        <v>242</v>
      </c>
      <c r="AC56" s="27" t="s">
        <v>46</v>
      </c>
      <c r="AD56" s="36">
        <f t="shared" si="13"/>
        <v>79</v>
      </c>
      <c r="AE56" s="28" t="s">
        <v>244</v>
      </c>
      <c r="AF56" s="29">
        <v>44749</v>
      </c>
      <c r="AG56" s="30"/>
      <c r="AH56" s="189" t="s">
        <v>246</v>
      </c>
      <c r="AI56" s="189"/>
      <c r="AJ56" s="189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11"/>
        <v>190</v>
      </c>
      <c r="H57" s="12" t="s">
        <v>30</v>
      </c>
      <c r="I57" s="33">
        <f t="shared" si="9"/>
        <v>190</v>
      </c>
      <c r="J57" s="11" t="s">
        <v>240</v>
      </c>
      <c r="K57" s="34">
        <f t="shared" si="10"/>
        <v>100</v>
      </c>
      <c r="L57" s="35">
        <f t="shared" si="12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1"/>
      <c r="S57" s="202"/>
      <c r="T57" s="203"/>
      <c r="U57" s="204"/>
      <c r="V57" s="205"/>
      <c r="W57" s="238"/>
      <c r="X57" s="239"/>
      <c r="Y57" s="240"/>
      <c r="Z57" s="241"/>
      <c r="AA57" s="242"/>
      <c r="AB57" s="26"/>
      <c r="AC57" s="27"/>
      <c r="AD57" s="36" t="str">
        <f t="shared" si="13"/>
        <v/>
      </c>
      <c r="AE57" s="28"/>
      <c r="AF57" s="29"/>
      <c r="AG57" s="30"/>
      <c r="AH57" s="189" t="s">
        <v>247</v>
      </c>
      <c r="AI57" s="189"/>
      <c r="AJ57" s="189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11"/>
        <v>220</v>
      </c>
      <c r="H58" s="12" t="s">
        <v>30</v>
      </c>
      <c r="I58" s="33">
        <f t="shared" si="9"/>
        <v>220</v>
      </c>
      <c r="J58" s="11"/>
      <c r="K58" s="34">
        <f t="shared" si="10"/>
        <v>220</v>
      </c>
      <c r="L58" s="35">
        <f t="shared" si="12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1"/>
      <c r="S58" s="202"/>
      <c r="T58" s="203"/>
      <c r="U58" s="204"/>
      <c r="V58" s="205"/>
      <c r="W58" s="238"/>
      <c r="X58" s="239"/>
      <c r="Y58" s="240"/>
      <c r="Z58" s="241"/>
      <c r="AA58" s="242"/>
      <c r="AB58" s="26"/>
      <c r="AC58" s="27"/>
      <c r="AD58" s="36" t="str">
        <f t="shared" si="13"/>
        <v/>
      </c>
      <c r="AE58" s="28"/>
      <c r="AF58" s="29"/>
      <c r="AG58" s="30"/>
      <c r="AH58" s="189" t="s">
        <v>271</v>
      </c>
      <c r="AI58" s="189"/>
      <c r="AJ58" s="189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11"/>
        <v>160</v>
      </c>
      <c r="H59" s="12" t="s">
        <v>30</v>
      </c>
      <c r="I59" s="33">
        <f t="shared" si="9"/>
        <v>160</v>
      </c>
      <c r="J59" s="11"/>
      <c r="K59" s="34">
        <f t="shared" si="10"/>
        <v>160</v>
      </c>
      <c r="L59" s="35">
        <f t="shared" si="12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1"/>
      <c r="S59" s="202"/>
      <c r="T59" s="203"/>
      <c r="U59" s="204"/>
      <c r="V59" s="205"/>
      <c r="W59" s="238"/>
      <c r="X59" s="239"/>
      <c r="Y59" s="240"/>
      <c r="Z59" s="241"/>
      <c r="AA59" s="242"/>
      <c r="AB59" s="26"/>
      <c r="AC59" s="27"/>
      <c r="AD59" s="36" t="str">
        <f t="shared" si="13"/>
        <v/>
      </c>
      <c r="AE59" s="28"/>
      <c r="AF59" s="29"/>
      <c r="AG59" s="30"/>
      <c r="AH59" s="189" t="s">
        <v>272</v>
      </c>
      <c r="AI59" s="189"/>
      <c r="AJ59" s="189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11"/>
        <v>160</v>
      </c>
      <c r="H60" s="12" t="s">
        <v>30</v>
      </c>
      <c r="I60" s="33">
        <f t="shared" si="9"/>
        <v>160</v>
      </c>
      <c r="J60" s="11"/>
      <c r="K60" s="34">
        <f t="shared" si="10"/>
        <v>160</v>
      </c>
      <c r="L60" s="35">
        <f t="shared" si="12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1" t="s">
        <v>108</v>
      </c>
      <c r="S60" s="202">
        <v>80</v>
      </c>
      <c r="T60" s="203" t="s">
        <v>256</v>
      </c>
      <c r="U60" s="204" t="s">
        <v>126</v>
      </c>
      <c r="V60" s="205">
        <v>44809</v>
      </c>
      <c r="W60" s="238"/>
      <c r="X60" s="239"/>
      <c r="Y60" s="240"/>
      <c r="Z60" s="241"/>
      <c r="AA60" s="242"/>
      <c r="AB60" s="26"/>
      <c r="AC60" s="27"/>
      <c r="AD60" s="36" t="str">
        <f t="shared" si="13"/>
        <v/>
      </c>
      <c r="AE60" s="28"/>
      <c r="AF60" s="29"/>
      <c r="AG60" s="30"/>
      <c r="AH60" s="189" t="s">
        <v>273</v>
      </c>
      <c r="AI60" s="189"/>
      <c r="AJ60" s="189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11"/>
        <v>145</v>
      </c>
      <c r="H61" s="12" t="s">
        <v>30</v>
      </c>
      <c r="I61" s="33">
        <f t="shared" si="9"/>
        <v>145</v>
      </c>
      <c r="J61" s="11"/>
      <c r="K61" s="34">
        <f t="shared" si="10"/>
        <v>145</v>
      </c>
      <c r="L61" s="35">
        <f t="shared" si="12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1"/>
      <c r="S61" s="202"/>
      <c r="T61" s="203"/>
      <c r="U61" s="204"/>
      <c r="V61" s="205"/>
      <c r="W61" s="238"/>
      <c r="X61" s="239"/>
      <c r="Y61" s="240"/>
      <c r="Z61" s="241"/>
      <c r="AA61" s="242"/>
      <c r="AB61" s="26"/>
      <c r="AC61" s="27"/>
      <c r="AD61" s="36" t="str">
        <f t="shared" si="13"/>
        <v/>
      </c>
      <c r="AE61" s="28"/>
      <c r="AF61" s="29"/>
      <c r="AG61" s="30"/>
      <c r="AH61" s="189" t="s">
        <v>274</v>
      </c>
      <c r="AI61" s="189"/>
      <c r="AJ61" s="189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11"/>
        <v>170</v>
      </c>
      <c r="H62" s="12" t="s">
        <v>30</v>
      </c>
      <c r="I62" s="33">
        <f t="shared" si="9"/>
        <v>170</v>
      </c>
      <c r="J62" s="11"/>
      <c r="K62" s="34">
        <f t="shared" si="10"/>
        <v>170</v>
      </c>
      <c r="L62" s="35">
        <f t="shared" si="12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6"/>
      <c r="S62" s="202"/>
      <c r="T62" s="203"/>
      <c r="U62" s="204"/>
      <c r="V62" s="205"/>
      <c r="W62" s="238"/>
      <c r="X62" s="239"/>
      <c r="Y62" s="240"/>
      <c r="Z62" s="241"/>
      <c r="AA62" s="242"/>
      <c r="AB62" s="26"/>
      <c r="AC62" s="27"/>
      <c r="AD62" s="36" t="str">
        <f t="shared" si="13"/>
        <v/>
      </c>
      <c r="AE62" s="28"/>
      <c r="AF62" s="29"/>
      <c r="AG62" s="30"/>
      <c r="AH62" s="189" t="s">
        <v>275</v>
      </c>
      <c r="AI62" s="189"/>
      <c r="AJ62" s="189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11"/>
        <v>170</v>
      </c>
      <c r="H63" s="12" t="s">
        <v>30</v>
      </c>
      <c r="I63" s="33">
        <f t="shared" si="9"/>
        <v>170</v>
      </c>
      <c r="J63" s="11"/>
      <c r="K63" s="34">
        <f t="shared" si="10"/>
        <v>170</v>
      </c>
      <c r="L63" s="35">
        <f t="shared" si="12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6"/>
      <c r="S63" s="202"/>
      <c r="T63" s="203"/>
      <c r="U63" s="204"/>
      <c r="V63" s="205"/>
      <c r="W63" s="238"/>
      <c r="X63" s="239"/>
      <c r="Y63" s="240"/>
      <c r="Z63" s="241"/>
      <c r="AA63" s="242"/>
      <c r="AB63" s="26"/>
      <c r="AC63" s="27"/>
      <c r="AD63" s="36" t="str">
        <f t="shared" si="13"/>
        <v/>
      </c>
      <c r="AE63" s="28"/>
      <c r="AF63" s="29"/>
      <c r="AG63" s="30"/>
      <c r="AH63" s="189" t="s">
        <v>276</v>
      </c>
      <c r="AI63" s="189"/>
      <c r="AJ63" s="189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11"/>
        <v>160</v>
      </c>
      <c r="H64" s="12" t="s">
        <v>30</v>
      </c>
      <c r="I64" s="33">
        <f t="shared" si="9"/>
        <v>160</v>
      </c>
      <c r="J64" s="11"/>
      <c r="K64" s="34">
        <f t="shared" si="10"/>
        <v>160</v>
      </c>
      <c r="L64" s="35">
        <f t="shared" si="12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6" t="s">
        <v>108</v>
      </c>
      <c r="S64" s="202">
        <v>54</v>
      </c>
      <c r="T64" s="203" t="s">
        <v>267</v>
      </c>
      <c r="U64" s="204" t="s">
        <v>116</v>
      </c>
      <c r="V64" s="205">
        <v>44789</v>
      </c>
      <c r="W64" s="238" t="s">
        <v>108</v>
      </c>
      <c r="X64" s="239">
        <v>52</v>
      </c>
      <c r="Y64" s="240" t="s">
        <v>267</v>
      </c>
      <c r="Z64" s="241" t="s">
        <v>126</v>
      </c>
      <c r="AA64" s="242">
        <v>44809</v>
      </c>
      <c r="AB64" s="26"/>
      <c r="AC64" s="27"/>
      <c r="AD64" s="36" t="str">
        <f t="shared" si="13"/>
        <v/>
      </c>
      <c r="AE64" s="28"/>
      <c r="AF64" s="29"/>
      <c r="AG64" s="30"/>
      <c r="AH64" s="189" t="s">
        <v>277</v>
      </c>
      <c r="AI64" s="189"/>
      <c r="AJ64" s="189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11"/>
        <v>170</v>
      </c>
      <c r="H65" s="12" t="s">
        <v>30</v>
      </c>
      <c r="I65" s="33">
        <f t="shared" si="9"/>
        <v>170</v>
      </c>
      <c r="J65" s="11"/>
      <c r="K65" s="34">
        <f t="shared" si="10"/>
        <v>85</v>
      </c>
      <c r="L65" s="35">
        <f t="shared" si="12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6"/>
      <c r="S65" s="202"/>
      <c r="T65" s="203"/>
      <c r="U65" s="204"/>
      <c r="V65" s="205"/>
      <c r="W65" s="238"/>
      <c r="X65" s="239"/>
      <c r="Y65" s="240"/>
      <c r="Z65" s="241"/>
      <c r="AA65" s="242"/>
      <c r="AB65" s="26"/>
      <c r="AC65" s="27"/>
      <c r="AD65" s="36" t="str">
        <f t="shared" si="13"/>
        <v/>
      </c>
      <c r="AE65" s="28"/>
      <c r="AF65" s="29"/>
      <c r="AG65" s="30"/>
      <c r="AH65" s="189" t="s">
        <v>507</v>
      </c>
      <c r="AI65" s="189"/>
      <c r="AJ65" s="189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11"/>
        <v>220</v>
      </c>
      <c r="H66" s="12" t="s">
        <v>30</v>
      </c>
      <c r="I66" s="33">
        <f t="shared" si="9"/>
        <v>220</v>
      </c>
      <c r="J66" s="11"/>
      <c r="K66" s="34">
        <f t="shared" si="10"/>
        <v>220</v>
      </c>
      <c r="L66" s="35">
        <f t="shared" si="12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6" t="s">
        <v>108</v>
      </c>
      <c r="S66" s="202">
        <v>110</v>
      </c>
      <c r="T66" s="203" t="s">
        <v>280</v>
      </c>
      <c r="U66" s="204" t="s">
        <v>134</v>
      </c>
      <c r="V66" s="205"/>
      <c r="W66" s="238"/>
      <c r="X66" s="239"/>
      <c r="Y66" s="240"/>
      <c r="Z66" s="241"/>
      <c r="AA66" s="242"/>
      <c r="AB66" s="26"/>
      <c r="AC66" s="27" t="s">
        <v>46</v>
      </c>
      <c r="AD66" s="36">
        <f t="shared" si="13"/>
        <v>154</v>
      </c>
      <c r="AE66" s="28" t="s">
        <v>281</v>
      </c>
      <c r="AF66" s="29">
        <v>44753</v>
      </c>
      <c r="AG66" s="30"/>
      <c r="AH66" s="189" t="s">
        <v>282</v>
      </c>
      <c r="AI66" s="189"/>
      <c r="AJ66" s="189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si="11"/>
        <v>220</v>
      </c>
      <c r="H67" s="12" t="s">
        <v>30</v>
      </c>
      <c r="I67" s="33">
        <f t="shared" ref="I67:I98" si="14">IF(OR(H67="Non",H67=""),G67,MAX(0,G67-15))</f>
        <v>220</v>
      </c>
      <c r="J67" s="11"/>
      <c r="K67" s="34">
        <f>SUM(N67,S67,X67)</f>
        <v>220</v>
      </c>
      <c r="L67" s="35">
        <f t="shared" si="12"/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6" t="s">
        <v>108</v>
      </c>
      <c r="S67" s="202">
        <v>80</v>
      </c>
      <c r="T67" s="203" t="s">
        <v>287</v>
      </c>
      <c r="U67" s="204" t="s">
        <v>116</v>
      </c>
      <c r="V67" s="205">
        <v>44789</v>
      </c>
      <c r="W67" s="238" t="s">
        <v>108</v>
      </c>
      <c r="X67" s="239">
        <v>70</v>
      </c>
      <c r="Y67" s="240" t="s">
        <v>288</v>
      </c>
      <c r="Z67" s="241" t="s">
        <v>126</v>
      </c>
      <c r="AA67" s="242">
        <v>44809</v>
      </c>
      <c r="AB67" s="26"/>
      <c r="AC67" s="27"/>
      <c r="AD67" s="36" t="str">
        <f t="shared" si="13"/>
        <v/>
      </c>
      <c r="AE67" s="28"/>
      <c r="AF67" s="29"/>
      <c r="AG67" s="30"/>
      <c r="AH67" s="189" t="s">
        <v>314</v>
      </c>
      <c r="AI67" s="189"/>
      <c r="AJ67" s="189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ref="G68:G100" si="15">IF(OR($C68="",$C68="DIR",$C68="ARB"),0,IF($C68="LOI",175,IF($C68="BAB",90,IF($C68="FIT",190,IF($F68&lt;=VALUE("01/01/2005"),220,IF($F68&lt;=VALUE("01/01/2008"),190,IF($F68&lt;=VALUE("01/01/2012"),170,IF($F68&lt;=VALUE("01/01/2014"),160,145))))))))</f>
        <v>145</v>
      </c>
      <c r="H68" s="12" t="s">
        <v>46</v>
      </c>
      <c r="I68" s="33">
        <f t="shared" si="14"/>
        <v>130</v>
      </c>
      <c r="J68" s="11"/>
      <c r="K68" s="34">
        <f t="shared" ref="K68:K98" si="16">SUM(N68,S68,X68)</f>
        <v>130</v>
      </c>
      <c r="L68" s="35">
        <f t="shared" ref="L68:L99" si="17">IF(D68="","",I68-K68)</f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6" t="s">
        <v>108</v>
      </c>
      <c r="S68" s="202">
        <v>40</v>
      </c>
      <c r="T68" s="203" t="s">
        <v>290</v>
      </c>
      <c r="U68" s="204" t="s">
        <v>116</v>
      </c>
      <c r="V68" s="205">
        <v>44789</v>
      </c>
      <c r="W68" s="238" t="s">
        <v>108</v>
      </c>
      <c r="X68" s="239">
        <v>40</v>
      </c>
      <c r="Y68" s="240" t="s">
        <v>291</v>
      </c>
      <c r="Z68" s="241" t="s">
        <v>126</v>
      </c>
      <c r="AA68" s="242">
        <v>44809</v>
      </c>
      <c r="AB68" s="26"/>
      <c r="AC68" s="27"/>
      <c r="AD68" s="36" t="str">
        <f t="shared" si="13"/>
        <v/>
      </c>
      <c r="AE68" s="28"/>
      <c r="AF68" s="29"/>
      <c r="AG68" s="30"/>
      <c r="AH68" s="189" t="s">
        <v>314</v>
      </c>
      <c r="AI68" s="189"/>
      <c r="AJ68" s="189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15"/>
        <v>170</v>
      </c>
      <c r="H69" s="12" t="s">
        <v>30</v>
      </c>
      <c r="I69" s="33">
        <f t="shared" si="14"/>
        <v>170</v>
      </c>
      <c r="J69" s="11"/>
      <c r="K69" s="34">
        <f t="shared" si="16"/>
        <v>170</v>
      </c>
      <c r="L69" s="35">
        <f t="shared" si="17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6"/>
      <c r="S69" s="202"/>
      <c r="T69" s="203"/>
      <c r="U69" s="204"/>
      <c r="V69" s="205"/>
      <c r="W69" s="238"/>
      <c r="X69" s="239"/>
      <c r="Y69" s="240"/>
      <c r="Z69" s="241"/>
      <c r="AA69" s="242"/>
      <c r="AB69" s="26"/>
      <c r="AC69" s="27"/>
      <c r="AD69" s="36" t="str">
        <f t="shared" si="13"/>
        <v/>
      </c>
      <c r="AE69" s="28"/>
      <c r="AF69" s="29"/>
      <c r="AG69" s="30"/>
      <c r="AH69" s="189" t="s">
        <v>315</v>
      </c>
      <c r="AI69" s="189"/>
      <c r="AJ69" s="189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15"/>
        <v>170</v>
      </c>
      <c r="H70" s="12" t="s">
        <v>30</v>
      </c>
      <c r="I70" s="33">
        <f t="shared" si="14"/>
        <v>170</v>
      </c>
      <c r="J70" s="11"/>
      <c r="K70" s="34">
        <f t="shared" si="16"/>
        <v>170</v>
      </c>
      <c r="L70" s="35">
        <f t="shared" si="17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1" t="s">
        <v>108</v>
      </c>
      <c r="S70" s="202">
        <v>56.5</v>
      </c>
      <c r="T70" s="203" t="s">
        <v>298</v>
      </c>
      <c r="U70" s="204" t="s">
        <v>126</v>
      </c>
      <c r="V70" s="205">
        <v>44809</v>
      </c>
      <c r="W70" s="238" t="s">
        <v>108</v>
      </c>
      <c r="X70" s="239">
        <v>56.5</v>
      </c>
      <c r="Y70" s="240" t="s">
        <v>299</v>
      </c>
      <c r="Z70" s="241" t="s">
        <v>134</v>
      </c>
      <c r="AA70" s="242"/>
      <c r="AB70" s="26"/>
      <c r="AC70" s="27"/>
      <c r="AD70" s="36" t="str">
        <f t="shared" si="13"/>
        <v/>
      </c>
      <c r="AE70" s="28"/>
      <c r="AF70" s="29"/>
      <c r="AG70" s="30"/>
      <c r="AH70" s="189" t="s">
        <v>316</v>
      </c>
      <c r="AI70" s="189"/>
      <c r="AJ70" s="189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15"/>
        <v>170</v>
      </c>
      <c r="H71" s="12" t="s">
        <v>30</v>
      </c>
      <c r="I71" s="33">
        <f t="shared" si="14"/>
        <v>170</v>
      </c>
      <c r="J71" s="11" t="s">
        <v>343</v>
      </c>
      <c r="K71" s="34">
        <f t="shared" si="16"/>
        <v>300</v>
      </c>
      <c r="L71" s="35">
        <f t="shared" si="17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>
        <v>44831</v>
      </c>
      <c r="R71" s="201" t="s">
        <v>108</v>
      </c>
      <c r="S71" s="202">
        <v>100</v>
      </c>
      <c r="T71" s="203" t="s">
        <v>303</v>
      </c>
      <c r="U71" s="204" t="s">
        <v>126</v>
      </c>
      <c r="V71" s="205">
        <v>44809</v>
      </c>
      <c r="W71" s="238" t="s">
        <v>108</v>
      </c>
      <c r="X71" s="239">
        <v>100</v>
      </c>
      <c r="Y71" s="240" t="s">
        <v>304</v>
      </c>
      <c r="Z71" s="241" t="s">
        <v>134</v>
      </c>
      <c r="AA71" s="242"/>
      <c r="AB71" s="26"/>
      <c r="AC71" s="27"/>
      <c r="AD71" s="36" t="str">
        <f t="shared" si="13"/>
        <v/>
      </c>
      <c r="AE71" s="28"/>
      <c r="AF71" s="29"/>
      <c r="AG71" s="30"/>
      <c r="AH71" s="189" t="s">
        <v>317</v>
      </c>
      <c r="AI71" s="189"/>
      <c r="AJ71" s="189"/>
    </row>
    <row r="72" spans="1:36" s="5" customFormat="1" ht="15" customHeight="1" x14ac:dyDescent="0.15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15"/>
        <v>145</v>
      </c>
      <c r="H72" s="12" t="s">
        <v>46</v>
      </c>
      <c r="I72" s="33">
        <f t="shared" si="14"/>
        <v>130</v>
      </c>
      <c r="J72" s="11" t="s">
        <v>343</v>
      </c>
      <c r="K72" s="34">
        <f t="shared" si="16"/>
        <v>0</v>
      </c>
      <c r="L72" s="35">
        <f t="shared" si="17"/>
        <v>130</v>
      </c>
      <c r="M72" s="37"/>
      <c r="N72" s="38"/>
      <c r="O72" s="152"/>
      <c r="P72" s="148"/>
      <c r="Q72" s="39"/>
      <c r="R72" s="201"/>
      <c r="S72" s="202"/>
      <c r="T72" s="203"/>
      <c r="U72" s="204"/>
      <c r="V72" s="205"/>
      <c r="W72" s="238"/>
      <c r="X72" s="239"/>
      <c r="Y72" s="240"/>
      <c r="Z72" s="241"/>
      <c r="AA72" s="242"/>
      <c r="AB72" s="26"/>
      <c r="AC72" s="27"/>
      <c r="AD72" s="36" t="str">
        <f t="shared" si="13"/>
        <v/>
      </c>
      <c r="AE72" s="28"/>
      <c r="AF72" s="29"/>
      <c r="AG72" s="30"/>
      <c r="AH72" s="189" t="s">
        <v>317</v>
      </c>
      <c r="AI72" s="189"/>
      <c r="AJ72" s="189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15"/>
        <v>160</v>
      </c>
      <c r="H73" s="12" t="s">
        <v>30</v>
      </c>
      <c r="I73" s="33">
        <f t="shared" si="14"/>
        <v>160</v>
      </c>
      <c r="J73" s="11"/>
      <c r="K73" s="34">
        <f t="shared" si="16"/>
        <v>160</v>
      </c>
      <c r="L73" s="35">
        <f t="shared" si="17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6"/>
      <c r="S73" s="202"/>
      <c r="T73" s="203"/>
      <c r="U73" s="204"/>
      <c r="V73" s="205"/>
      <c r="W73" s="238"/>
      <c r="X73" s="239"/>
      <c r="Y73" s="240"/>
      <c r="Z73" s="241"/>
      <c r="AA73" s="242"/>
      <c r="AB73" s="26"/>
      <c r="AC73" s="27"/>
      <c r="AD73" s="36" t="str">
        <f t="shared" si="13"/>
        <v/>
      </c>
      <c r="AE73" s="28"/>
      <c r="AF73" s="29"/>
      <c r="AG73" s="30"/>
      <c r="AH73" s="189" t="s">
        <v>318</v>
      </c>
      <c r="AI73" s="189"/>
      <c r="AJ73" s="189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15"/>
        <v>0</v>
      </c>
      <c r="H74" s="12" t="s">
        <v>30</v>
      </c>
      <c r="I74" s="33">
        <f t="shared" si="14"/>
        <v>0</v>
      </c>
      <c r="J74" s="11"/>
      <c r="K74" s="34">
        <f t="shared" si="16"/>
        <v>0</v>
      </c>
      <c r="L74" s="35">
        <f t="shared" si="17"/>
        <v>0</v>
      </c>
      <c r="M74" s="37"/>
      <c r="N74" s="38"/>
      <c r="O74" s="152"/>
      <c r="P74" s="148"/>
      <c r="Q74" s="39"/>
      <c r="R74" s="201"/>
      <c r="S74" s="202"/>
      <c r="T74" s="203"/>
      <c r="U74" s="204"/>
      <c r="V74" s="205"/>
      <c r="W74" s="238"/>
      <c r="X74" s="239"/>
      <c r="Y74" s="240"/>
      <c r="Z74" s="241"/>
      <c r="AA74" s="242"/>
      <c r="AB74" s="26"/>
      <c r="AC74" s="27"/>
      <c r="AD74" s="36" t="str">
        <f t="shared" si="13"/>
        <v/>
      </c>
      <c r="AE74" s="28"/>
      <c r="AF74" s="29"/>
      <c r="AG74" s="30"/>
      <c r="AH74" s="189" t="s">
        <v>318</v>
      </c>
      <c r="AI74" s="189"/>
      <c r="AJ74" s="189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15"/>
        <v>190</v>
      </c>
      <c r="H75" s="12" t="s">
        <v>30</v>
      </c>
      <c r="I75" s="33">
        <f t="shared" si="14"/>
        <v>190</v>
      </c>
      <c r="J75" s="11" t="s">
        <v>344</v>
      </c>
      <c r="K75" s="34">
        <f t="shared" si="16"/>
        <v>95</v>
      </c>
      <c r="L75" s="35">
        <f t="shared" si="17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1"/>
      <c r="S75" s="202"/>
      <c r="T75" s="203"/>
      <c r="U75" s="204"/>
      <c r="V75" s="205"/>
      <c r="W75" s="238"/>
      <c r="X75" s="239"/>
      <c r="Y75" s="240"/>
      <c r="Z75" s="241"/>
      <c r="AA75" s="242"/>
      <c r="AB75" s="26"/>
      <c r="AC75" s="27"/>
      <c r="AD75" s="36" t="str">
        <f t="shared" si="13"/>
        <v/>
      </c>
      <c r="AE75" s="28"/>
      <c r="AF75" s="29"/>
      <c r="AG75" s="30"/>
      <c r="AH75" s="189" t="s">
        <v>319</v>
      </c>
      <c r="AI75" s="189"/>
      <c r="AJ75" s="189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15"/>
        <v>170</v>
      </c>
      <c r="H76" s="12" t="s">
        <v>30</v>
      </c>
      <c r="I76" s="33">
        <f t="shared" si="14"/>
        <v>170</v>
      </c>
      <c r="J76" s="11"/>
      <c r="K76" s="34">
        <f t="shared" si="16"/>
        <v>170</v>
      </c>
      <c r="L76" s="35">
        <f t="shared" si="17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1"/>
      <c r="S76" s="202"/>
      <c r="T76" s="203"/>
      <c r="U76" s="204"/>
      <c r="V76" s="205"/>
      <c r="W76" s="238"/>
      <c r="X76" s="239"/>
      <c r="Y76" s="240"/>
      <c r="Z76" s="241"/>
      <c r="AA76" s="242"/>
      <c r="AB76" s="26"/>
      <c r="AC76" s="27"/>
      <c r="AD76" s="36" t="str">
        <f t="shared" si="13"/>
        <v/>
      </c>
      <c r="AE76" s="28"/>
      <c r="AF76" s="29"/>
      <c r="AG76" s="30"/>
      <c r="AH76" s="189" t="s">
        <v>320</v>
      </c>
      <c r="AI76" s="189"/>
      <c r="AJ76" s="189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15"/>
        <v>190</v>
      </c>
      <c r="H77" s="12" t="s">
        <v>30</v>
      </c>
      <c r="I77" s="33">
        <f t="shared" si="14"/>
        <v>190</v>
      </c>
      <c r="J77" s="11"/>
      <c r="K77" s="34">
        <f t="shared" si="16"/>
        <v>95</v>
      </c>
      <c r="L77" s="35">
        <f t="shared" si="17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1"/>
      <c r="S77" s="202"/>
      <c r="T77" s="203"/>
      <c r="U77" s="204"/>
      <c r="V77" s="205"/>
      <c r="W77" s="238"/>
      <c r="X77" s="239"/>
      <c r="Y77" s="240"/>
      <c r="Z77" s="241"/>
      <c r="AA77" s="242"/>
      <c r="AB77" s="26"/>
      <c r="AC77" s="27" t="s">
        <v>46</v>
      </c>
      <c r="AD77" s="36">
        <f t="shared" si="13"/>
        <v>79</v>
      </c>
      <c r="AE77" s="28" t="s">
        <v>322</v>
      </c>
      <c r="AF77" s="29">
        <v>44755</v>
      </c>
      <c r="AG77" s="30"/>
      <c r="AH77" s="189" t="s">
        <v>341</v>
      </c>
      <c r="AI77" s="189"/>
      <c r="AJ77" s="189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15"/>
        <v>190</v>
      </c>
      <c r="H78" s="12" t="s">
        <v>30</v>
      </c>
      <c r="I78" s="33">
        <f t="shared" si="14"/>
        <v>190</v>
      </c>
      <c r="J78" s="11"/>
      <c r="K78" s="34">
        <f t="shared" si="16"/>
        <v>190</v>
      </c>
      <c r="L78" s="35">
        <f t="shared" si="17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1"/>
      <c r="S78" s="202"/>
      <c r="T78" s="203"/>
      <c r="U78" s="204"/>
      <c r="V78" s="205"/>
      <c r="W78" s="238"/>
      <c r="X78" s="239"/>
      <c r="Y78" s="240"/>
      <c r="Z78" s="241"/>
      <c r="AA78" s="242"/>
      <c r="AB78" s="26"/>
      <c r="AC78" s="27"/>
      <c r="AD78" s="36" t="str">
        <f t="shared" si="13"/>
        <v/>
      </c>
      <c r="AE78" s="28"/>
      <c r="AF78" s="29"/>
      <c r="AG78" s="30"/>
      <c r="AH78" s="189" t="s">
        <v>326</v>
      </c>
      <c r="AI78" s="189"/>
      <c r="AJ78" s="189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15"/>
        <v>220</v>
      </c>
      <c r="H79" s="12" t="s">
        <v>30</v>
      </c>
      <c r="I79" s="33">
        <f t="shared" si="14"/>
        <v>220</v>
      </c>
      <c r="J79" s="11"/>
      <c r="K79" s="34">
        <f t="shared" si="16"/>
        <v>220</v>
      </c>
      <c r="L79" s="35">
        <f t="shared" si="17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1" t="s">
        <v>154</v>
      </c>
      <c r="S79" s="202">
        <v>110</v>
      </c>
      <c r="T79" s="203" t="s">
        <v>329</v>
      </c>
      <c r="U79" s="204" t="s">
        <v>330</v>
      </c>
      <c r="V79" s="205"/>
      <c r="W79" s="238"/>
      <c r="X79" s="239"/>
      <c r="Y79" s="240"/>
      <c r="Z79" s="241"/>
      <c r="AA79" s="242"/>
      <c r="AB79" s="26"/>
      <c r="AC79" s="27" t="s">
        <v>46</v>
      </c>
      <c r="AD79" s="36">
        <f t="shared" si="13"/>
        <v>154</v>
      </c>
      <c r="AE79" s="28"/>
      <c r="AF79" s="29"/>
      <c r="AG79" s="30"/>
      <c r="AH79" s="189" t="s">
        <v>331</v>
      </c>
      <c r="AI79" s="189"/>
      <c r="AJ79" s="189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15"/>
        <v>190</v>
      </c>
      <c r="H80" s="12" t="s">
        <v>30</v>
      </c>
      <c r="I80" s="33">
        <f t="shared" si="14"/>
        <v>190</v>
      </c>
      <c r="J80" s="11"/>
      <c r="K80" s="34">
        <f t="shared" si="16"/>
        <v>190</v>
      </c>
      <c r="L80" s="35">
        <f t="shared" si="17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1"/>
      <c r="S80" s="202"/>
      <c r="T80" s="203"/>
      <c r="U80" s="204"/>
      <c r="V80" s="205"/>
      <c r="W80" s="238"/>
      <c r="X80" s="239"/>
      <c r="Y80" s="240"/>
      <c r="Z80" s="241"/>
      <c r="AA80" s="242"/>
      <c r="AB80" s="26"/>
      <c r="AC80" s="27" t="s">
        <v>30</v>
      </c>
      <c r="AD80" s="36" t="str">
        <f t="shared" si="13"/>
        <v/>
      </c>
      <c r="AE80" s="28"/>
      <c r="AF80" s="29"/>
      <c r="AG80" s="30"/>
      <c r="AH80" s="189" t="s">
        <v>340</v>
      </c>
      <c r="AI80" s="189"/>
      <c r="AJ80" s="189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15"/>
        <v>220</v>
      </c>
      <c r="H81" s="12" t="s">
        <v>30</v>
      </c>
      <c r="I81" s="33">
        <f t="shared" si="14"/>
        <v>220</v>
      </c>
      <c r="J81" s="11" t="s">
        <v>342</v>
      </c>
      <c r="K81" s="34">
        <f t="shared" si="16"/>
        <v>220</v>
      </c>
      <c r="L81" s="35">
        <f t="shared" si="17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1"/>
      <c r="S81" s="202"/>
      <c r="T81" s="203"/>
      <c r="U81" s="204"/>
      <c r="V81" s="205"/>
      <c r="W81" s="238"/>
      <c r="X81" s="239"/>
      <c r="Y81" s="240"/>
      <c r="Z81" s="241"/>
      <c r="AA81" s="242"/>
      <c r="AB81" s="26"/>
      <c r="AC81" s="27" t="s">
        <v>46</v>
      </c>
      <c r="AD81" s="36">
        <f t="shared" si="13"/>
        <v>154</v>
      </c>
      <c r="AE81" s="28" t="s">
        <v>338</v>
      </c>
      <c r="AF81" s="29">
        <v>44758</v>
      </c>
      <c r="AG81" s="30"/>
      <c r="AH81" s="189" t="s">
        <v>339</v>
      </c>
      <c r="AI81" s="189"/>
      <c r="AJ81" s="189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15"/>
        <v>170</v>
      </c>
      <c r="H82" s="12" t="s">
        <v>30</v>
      </c>
      <c r="I82" s="33">
        <f t="shared" si="14"/>
        <v>170</v>
      </c>
      <c r="J82" s="11"/>
      <c r="K82" s="34">
        <f t="shared" si="16"/>
        <v>100</v>
      </c>
      <c r="L82" s="35">
        <f t="shared" si="17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1"/>
      <c r="S82" s="202"/>
      <c r="T82" s="203"/>
      <c r="U82" s="204"/>
      <c r="V82" s="205"/>
      <c r="W82" s="238"/>
      <c r="X82" s="239"/>
      <c r="Y82" s="240"/>
      <c r="Z82" s="241"/>
      <c r="AA82" s="242"/>
      <c r="AB82" s="26"/>
      <c r="AC82" s="27"/>
      <c r="AD82" s="36" t="str">
        <f t="shared" si="13"/>
        <v/>
      </c>
      <c r="AE82" s="28"/>
      <c r="AF82" s="29"/>
      <c r="AG82" s="30"/>
      <c r="AH82" s="189" t="s">
        <v>349</v>
      </c>
      <c r="AI82" s="189"/>
      <c r="AJ82" s="189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15"/>
        <v>220</v>
      </c>
      <c r="H83" s="12" t="s">
        <v>30</v>
      </c>
      <c r="I83" s="33">
        <f t="shared" si="14"/>
        <v>220</v>
      </c>
      <c r="J83" s="11"/>
      <c r="K83" s="34">
        <f t="shared" si="16"/>
        <v>205</v>
      </c>
      <c r="L83" s="35">
        <f t="shared" si="17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>
        <v>44814</v>
      </c>
      <c r="R83" s="201" t="s">
        <v>108</v>
      </c>
      <c r="S83" s="202">
        <v>68</v>
      </c>
      <c r="T83" s="203" t="s">
        <v>598</v>
      </c>
      <c r="U83" s="204" t="s">
        <v>134</v>
      </c>
      <c r="V83" s="205"/>
      <c r="W83" s="238" t="s">
        <v>108</v>
      </c>
      <c r="X83" s="239">
        <v>68</v>
      </c>
      <c r="Y83" s="240" t="s">
        <v>599</v>
      </c>
      <c r="Z83" s="241" t="s">
        <v>151</v>
      </c>
      <c r="AA83" s="242"/>
      <c r="AB83" s="26"/>
      <c r="AC83" s="27" t="s">
        <v>46</v>
      </c>
      <c r="AD83" s="36">
        <f t="shared" si="13"/>
        <v>154</v>
      </c>
      <c r="AE83" s="28" t="s">
        <v>353</v>
      </c>
      <c r="AF83" s="29">
        <v>44754</v>
      </c>
      <c r="AG83" s="30"/>
      <c r="AH83" s="189" t="s">
        <v>352</v>
      </c>
      <c r="AI83" s="189"/>
      <c r="AJ83" s="189"/>
    </row>
    <row r="84" spans="1:36" customFormat="1" ht="15" customHeight="1" x14ac:dyDescent="0.15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15"/>
        <v>220</v>
      </c>
      <c r="H84" s="12" t="s">
        <v>46</v>
      </c>
      <c r="I84" s="171">
        <f t="shared" si="14"/>
        <v>205</v>
      </c>
      <c r="J84" s="11"/>
      <c r="K84" s="172">
        <f t="shared" si="16"/>
        <v>0</v>
      </c>
      <c r="L84" s="173">
        <f t="shared" si="17"/>
        <v>205</v>
      </c>
      <c r="M84" s="37"/>
      <c r="N84" s="174"/>
      <c r="O84" s="175"/>
      <c r="P84" s="176"/>
      <c r="Q84" s="177"/>
      <c r="R84" s="201"/>
      <c r="S84" s="207"/>
      <c r="T84" s="208"/>
      <c r="U84" s="209"/>
      <c r="V84" s="210"/>
      <c r="W84" s="238"/>
      <c r="X84" s="243"/>
      <c r="Y84" s="244"/>
      <c r="Z84" s="245"/>
      <c r="AA84" s="246"/>
      <c r="AB84" s="26"/>
      <c r="AC84" s="27" t="s">
        <v>46</v>
      </c>
      <c r="AD84" s="178">
        <f t="shared" si="13"/>
        <v>154</v>
      </c>
      <c r="AE84" s="179" t="s">
        <v>353</v>
      </c>
      <c r="AF84" s="29">
        <v>44754</v>
      </c>
      <c r="AG84" s="30"/>
      <c r="AH84" s="189" t="s">
        <v>406</v>
      </c>
      <c r="AI84" s="189"/>
      <c r="AJ84" s="189"/>
    </row>
    <row r="85" spans="1:36" s="180" customFormat="1" ht="15" customHeight="1" x14ac:dyDescent="0.15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15"/>
        <v>220</v>
      </c>
      <c r="H85" s="12" t="s">
        <v>30</v>
      </c>
      <c r="I85" s="171">
        <f t="shared" si="14"/>
        <v>220</v>
      </c>
      <c r="J85" s="11"/>
      <c r="K85" s="172">
        <f t="shared" si="16"/>
        <v>0</v>
      </c>
      <c r="L85" s="173">
        <f t="shared" si="17"/>
        <v>220</v>
      </c>
      <c r="M85" s="37"/>
      <c r="N85" s="174"/>
      <c r="O85" s="175"/>
      <c r="P85" s="176"/>
      <c r="Q85" s="177"/>
      <c r="R85" s="201"/>
      <c r="S85" s="207"/>
      <c r="T85" s="208"/>
      <c r="U85" s="209"/>
      <c r="V85" s="210"/>
      <c r="W85" s="238"/>
      <c r="X85" s="243"/>
      <c r="Y85" s="244"/>
      <c r="Z85" s="245"/>
      <c r="AA85" s="246"/>
      <c r="AB85" s="26"/>
      <c r="AC85" s="27" t="s">
        <v>46</v>
      </c>
      <c r="AD85" s="178">
        <f t="shared" ref="AD85:AD116" si="18">IF(OR(AC85&lt;&gt;"Oui",C85&lt;&gt;"JOU"),"",IF(F85&lt;VALUE("01/01/2006"),154,IF(F85&lt;VALUE("01/01/2010"),79,0)))</f>
        <v>154</v>
      </c>
      <c r="AE85" s="179"/>
      <c r="AF85" s="29"/>
      <c r="AG85" s="30"/>
      <c r="AH85" s="189" t="s">
        <v>407</v>
      </c>
      <c r="AI85" s="189"/>
      <c r="AJ85" s="189"/>
    </row>
    <row r="86" spans="1:36" s="180" customFormat="1" ht="15" customHeight="1" x14ac:dyDescent="0.1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15"/>
        <v>220</v>
      </c>
      <c r="H86" s="12" t="s">
        <v>30</v>
      </c>
      <c r="I86" s="171">
        <f t="shared" si="14"/>
        <v>220</v>
      </c>
      <c r="J86" s="11"/>
      <c r="K86" s="172">
        <f t="shared" si="16"/>
        <v>220</v>
      </c>
      <c r="L86" s="173">
        <f t="shared" si="17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>
        <v>44809</v>
      </c>
      <c r="R86" s="201"/>
      <c r="S86" s="207"/>
      <c r="T86" s="208"/>
      <c r="U86" s="209"/>
      <c r="V86" s="210"/>
      <c r="W86" s="238"/>
      <c r="X86" s="243"/>
      <c r="Y86" s="244"/>
      <c r="Z86" s="245"/>
      <c r="AA86" s="246"/>
      <c r="AB86" s="26"/>
      <c r="AC86" s="27"/>
      <c r="AD86" s="178" t="str">
        <f t="shared" si="18"/>
        <v/>
      </c>
      <c r="AE86" s="179"/>
      <c r="AF86" s="29"/>
      <c r="AG86" s="30"/>
      <c r="AH86" s="189" t="s">
        <v>408</v>
      </c>
      <c r="AI86" s="189"/>
      <c r="AJ86" s="189"/>
    </row>
    <row r="87" spans="1:36" s="180" customFormat="1" ht="15" customHeight="1" x14ac:dyDescent="0.15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15"/>
        <v>170</v>
      </c>
      <c r="H87" s="12" t="s">
        <v>30</v>
      </c>
      <c r="I87" s="171">
        <f t="shared" si="14"/>
        <v>170</v>
      </c>
      <c r="J87" s="11"/>
      <c r="K87" s="172">
        <f t="shared" si="16"/>
        <v>170</v>
      </c>
      <c r="L87" s="173">
        <f t="shared" si="17"/>
        <v>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1" t="s">
        <v>108</v>
      </c>
      <c r="S87" s="207">
        <v>50</v>
      </c>
      <c r="T87" s="208" t="s">
        <v>822</v>
      </c>
      <c r="U87" s="209" t="s">
        <v>126</v>
      </c>
      <c r="V87" s="210">
        <v>44827</v>
      </c>
      <c r="W87" s="238" t="s">
        <v>462</v>
      </c>
      <c r="X87" s="243">
        <v>50</v>
      </c>
      <c r="Y87" s="244"/>
      <c r="Z87" s="245"/>
      <c r="AA87" s="246"/>
      <c r="AB87" s="26"/>
      <c r="AC87" s="27"/>
      <c r="AD87" s="178" t="str">
        <f t="shared" si="18"/>
        <v/>
      </c>
      <c r="AE87" s="179"/>
      <c r="AF87" s="29"/>
      <c r="AG87" s="30"/>
      <c r="AH87" s="189" t="s">
        <v>409</v>
      </c>
      <c r="AI87" s="189"/>
      <c r="AJ87" s="189"/>
    </row>
    <row r="88" spans="1:36" s="180" customFormat="1" ht="15" customHeight="1" x14ac:dyDescent="0.15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15"/>
        <v>190</v>
      </c>
      <c r="H88" s="12" t="s">
        <v>30</v>
      </c>
      <c r="I88" s="171">
        <f t="shared" si="14"/>
        <v>190</v>
      </c>
      <c r="J88" s="11"/>
      <c r="K88" s="172">
        <f t="shared" si="16"/>
        <v>190</v>
      </c>
      <c r="L88" s="173">
        <f t="shared" si="17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1"/>
      <c r="S88" s="207"/>
      <c r="T88" s="208"/>
      <c r="U88" s="209"/>
      <c r="V88" s="210"/>
      <c r="W88" s="238"/>
      <c r="X88" s="243"/>
      <c r="Y88" s="244"/>
      <c r="Z88" s="245"/>
      <c r="AA88" s="246"/>
      <c r="AB88" s="26"/>
      <c r="AC88" s="27"/>
      <c r="AD88" s="178" t="str">
        <f t="shared" si="18"/>
        <v/>
      </c>
      <c r="AE88" s="179"/>
      <c r="AF88" s="29"/>
      <c r="AG88" s="30"/>
      <c r="AH88" s="189" t="s">
        <v>360</v>
      </c>
      <c r="AI88" s="189"/>
      <c r="AJ88" s="189"/>
    </row>
    <row r="89" spans="1:36" s="180" customFormat="1" ht="15" customHeight="1" x14ac:dyDescent="0.15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15"/>
        <v>170</v>
      </c>
      <c r="H89" s="12" t="s">
        <v>30</v>
      </c>
      <c r="I89" s="171">
        <f t="shared" si="14"/>
        <v>170</v>
      </c>
      <c r="J89" s="11"/>
      <c r="K89" s="172">
        <f t="shared" si="16"/>
        <v>170</v>
      </c>
      <c r="L89" s="173">
        <f t="shared" si="17"/>
        <v>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1" t="s">
        <v>108</v>
      </c>
      <c r="S89" s="207">
        <v>60</v>
      </c>
      <c r="T89" s="208" t="s">
        <v>356</v>
      </c>
      <c r="U89" s="209" t="s">
        <v>126</v>
      </c>
      <c r="V89" s="210">
        <v>44809</v>
      </c>
      <c r="W89" s="238" t="s">
        <v>462</v>
      </c>
      <c r="X89" s="243">
        <v>50</v>
      </c>
      <c r="Y89" s="244"/>
      <c r="Z89" s="245"/>
      <c r="AA89" s="246"/>
      <c r="AB89" s="26"/>
      <c r="AC89" s="27"/>
      <c r="AD89" s="178" t="str">
        <f t="shared" si="18"/>
        <v/>
      </c>
      <c r="AE89" s="179"/>
      <c r="AF89" s="29"/>
      <c r="AG89" s="30"/>
      <c r="AH89" s="189" t="s">
        <v>363</v>
      </c>
      <c r="AI89" s="189"/>
      <c r="AJ89" s="189"/>
    </row>
    <row r="90" spans="1:36" s="180" customFormat="1" ht="15" customHeight="1" x14ac:dyDescent="0.15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15"/>
        <v>190</v>
      </c>
      <c r="H90" s="12" t="s">
        <v>30</v>
      </c>
      <c r="I90" s="171">
        <f t="shared" si="14"/>
        <v>190</v>
      </c>
      <c r="J90" s="11"/>
      <c r="K90" s="172">
        <f t="shared" si="16"/>
        <v>190</v>
      </c>
      <c r="L90" s="173">
        <f t="shared" si="17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>
        <v>44813</v>
      </c>
      <c r="R90" s="201"/>
      <c r="S90" s="207"/>
      <c r="T90" s="208"/>
      <c r="U90" s="209"/>
      <c r="V90" s="210"/>
      <c r="W90" s="238"/>
      <c r="X90" s="243"/>
      <c r="Y90" s="244"/>
      <c r="Z90" s="245"/>
      <c r="AA90" s="246"/>
      <c r="AB90" s="26"/>
      <c r="AC90" s="27"/>
      <c r="AD90" s="178" t="str">
        <f t="shared" si="18"/>
        <v/>
      </c>
      <c r="AE90" s="179"/>
      <c r="AF90" s="29"/>
      <c r="AG90" s="30"/>
      <c r="AH90" s="189" t="s">
        <v>366</v>
      </c>
      <c r="AI90" s="189"/>
      <c r="AJ90" s="189"/>
    </row>
    <row r="91" spans="1:36" s="180" customFormat="1" ht="15" customHeight="1" x14ac:dyDescent="0.15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15"/>
        <v>220</v>
      </c>
      <c r="H91" s="12" t="s">
        <v>30</v>
      </c>
      <c r="I91" s="171">
        <f t="shared" si="14"/>
        <v>220</v>
      </c>
      <c r="J91" s="11"/>
      <c r="K91" s="172">
        <f t="shared" si="16"/>
        <v>220</v>
      </c>
      <c r="L91" s="173">
        <f t="shared" si="17"/>
        <v>0</v>
      </c>
      <c r="M91" s="37" t="s">
        <v>108</v>
      </c>
      <c r="N91" s="174">
        <v>120</v>
      </c>
      <c r="O91" s="175" t="s">
        <v>369</v>
      </c>
      <c r="P91" s="176" t="s">
        <v>126</v>
      </c>
      <c r="Q91" s="177">
        <v>44809</v>
      </c>
      <c r="R91" s="201" t="s">
        <v>108</v>
      </c>
      <c r="S91" s="207">
        <v>100</v>
      </c>
      <c r="T91" s="208" t="s">
        <v>370</v>
      </c>
      <c r="U91" s="209" t="s">
        <v>134</v>
      </c>
      <c r="V91" s="210"/>
      <c r="W91" s="238"/>
      <c r="X91" s="243"/>
      <c r="Y91" s="244"/>
      <c r="Z91" s="245"/>
      <c r="AA91" s="246"/>
      <c r="AB91" s="26"/>
      <c r="AC91" s="27" t="s">
        <v>46</v>
      </c>
      <c r="AD91" s="178">
        <f t="shared" si="18"/>
        <v>154</v>
      </c>
      <c r="AE91" s="179" t="s">
        <v>371</v>
      </c>
      <c r="AF91" s="29">
        <v>44767</v>
      </c>
      <c r="AG91" s="30"/>
      <c r="AH91" s="189" t="s">
        <v>372</v>
      </c>
      <c r="AI91" s="189"/>
      <c r="AJ91" s="189"/>
    </row>
    <row r="92" spans="1:36" s="180" customFormat="1" ht="15" customHeight="1" x14ac:dyDescent="0.15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15"/>
        <v>190</v>
      </c>
      <c r="H92" s="12" t="s">
        <v>30</v>
      </c>
      <c r="I92" s="171">
        <f t="shared" si="14"/>
        <v>190</v>
      </c>
      <c r="J92" s="11"/>
      <c r="K92" s="172">
        <f t="shared" si="16"/>
        <v>190</v>
      </c>
      <c r="L92" s="173">
        <f t="shared" si="17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1" t="s">
        <v>108</v>
      </c>
      <c r="S92" s="207">
        <v>95</v>
      </c>
      <c r="T92" s="208" t="s">
        <v>453</v>
      </c>
      <c r="U92" s="209"/>
      <c r="V92" s="210"/>
      <c r="W92" s="238"/>
      <c r="X92" s="243"/>
      <c r="Y92" s="244"/>
      <c r="Z92" s="245"/>
      <c r="AA92" s="246"/>
      <c r="AB92" s="26"/>
      <c r="AC92" s="27"/>
      <c r="AD92" s="178" t="str">
        <f t="shared" si="18"/>
        <v/>
      </c>
      <c r="AE92" s="179"/>
      <c r="AF92" s="29"/>
      <c r="AG92" s="30"/>
      <c r="AH92" s="189" t="s">
        <v>374</v>
      </c>
      <c r="AI92" s="189"/>
      <c r="AJ92" s="189"/>
    </row>
    <row r="93" spans="1:36" s="180" customFormat="1" ht="15" customHeight="1" x14ac:dyDescent="0.15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15"/>
        <v>170</v>
      </c>
      <c r="H93" s="12" t="s">
        <v>30</v>
      </c>
      <c r="I93" s="171">
        <f t="shared" si="14"/>
        <v>170</v>
      </c>
      <c r="J93" s="11"/>
      <c r="K93" s="172">
        <f t="shared" si="16"/>
        <v>170</v>
      </c>
      <c r="L93" s="173">
        <f t="shared" si="17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1"/>
      <c r="S93" s="207"/>
      <c r="T93" s="208"/>
      <c r="U93" s="209"/>
      <c r="V93" s="210"/>
      <c r="W93" s="238"/>
      <c r="X93" s="243"/>
      <c r="Y93" s="244"/>
      <c r="Z93" s="245"/>
      <c r="AA93" s="246"/>
      <c r="AB93" s="26"/>
      <c r="AC93" s="27" t="s">
        <v>46</v>
      </c>
      <c r="AD93" s="178">
        <f t="shared" si="18"/>
        <v>79</v>
      </c>
      <c r="AE93" s="179" t="s">
        <v>378</v>
      </c>
      <c r="AF93" s="29">
        <v>44774</v>
      </c>
      <c r="AG93" s="30"/>
      <c r="AH93" s="189" t="s">
        <v>379</v>
      </c>
      <c r="AI93" s="189"/>
      <c r="AJ93" s="189"/>
    </row>
    <row r="94" spans="1:36" s="180" customFormat="1" ht="15" customHeight="1" x14ac:dyDescent="0.15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15"/>
        <v>220</v>
      </c>
      <c r="H94" s="12" t="s">
        <v>30</v>
      </c>
      <c r="I94" s="171">
        <f t="shared" si="14"/>
        <v>220</v>
      </c>
      <c r="J94" s="11"/>
      <c r="K94" s="172">
        <f t="shared" si="16"/>
        <v>220</v>
      </c>
      <c r="L94" s="173">
        <f t="shared" si="17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1" t="s">
        <v>108</v>
      </c>
      <c r="S94" s="207">
        <v>110</v>
      </c>
      <c r="T94" s="208" t="s">
        <v>382</v>
      </c>
      <c r="U94" s="209" t="s">
        <v>134</v>
      </c>
      <c r="V94" s="210"/>
      <c r="W94" s="238"/>
      <c r="X94" s="243"/>
      <c r="Y94" s="244"/>
      <c r="Z94" s="245"/>
      <c r="AA94" s="246"/>
      <c r="AB94" s="26"/>
      <c r="AC94" s="27" t="s">
        <v>46</v>
      </c>
      <c r="AD94" s="178">
        <f t="shared" si="18"/>
        <v>154</v>
      </c>
      <c r="AE94" s="179" t="s">
        <v>383</v>
      </c>
      <c r="AF94" s="29">
        <v>44830</v>
      </c>
      <c r="AG94" s="30"/>
      <c r="AH94" s="189" t="s">
        <v>384</v>
      </c>
      <c r="AI94" s="189"/>
      <c r="AJ94" s="189"/>
    </row>
    <row r="95" spans="1:36" s="180" customFormat="1" ht="15" customHeight="1" x14ac:dyDescent="0.15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15"/>
        <v>220</v>
      </c>
      <c r="H95" s="12" t="s">
        <v>30</v>
      </c>
      <c r="I95" s="171">
        <f t="shared" si="14"/>
        <v>220</v>
      </c>
      <c r="J95" s="11"/>
      <c r="K95" s="172">
        <f t="shared" si="16"/>
        <v>0</v>
      </c>
      <c r="L95" s="173">
        <f t="shared" si="17"/>
        <v>220</v>
      </c>
      <c r="M95" s="37"/>
      <c r="N95" s="174"/>
      <c r="O95" s="175"/>
      <c r="P95" s="176"/>
      <c r="Q95" s="177"/>
      <c r="R95" s="201"/>
      <c r="S95" s="207"/>
      <c r="T95" s="208"/>
      <c r="U95" s="209"/>
      <c r="V95" s="210"/>
      <c r="W95" s="238"/>
      <c r="X95" s="243"/>
      <c r="Y95" s="244"/>
      <c r="Z95" s="245"/>
      <c r="AA95" s="246"/>
      <c r="AB95" s="26"/>
      <c r="AC95" s="27" t="s">
        <v>30</v>
      </c>
      <c r="AD95" s="178" t="str">
        <f t="shared" si="18"/>
        <v/>
      </c>
      <c r="AE95" s="179"/>
      <c r="AF95" s="29"/>
      <c r="AG95" s="30"/>
      <c r="AH95" s="189" t="s">
        <v>387</v>
      </c>
      <c r="AI95" s="189"/>
      <c r="AJ95" s="189"/>
    </row>
    <row r="96" spans="1:36" s="180" customFormat="1" ht="15" customHeight="1" x14ac:dyDescent="0.15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15"/>
        <v>170</v>
      </c>
      <c r="H96" s="12" t="s">
        <v>30</v>
      </c>
      <c r="I96" s="171">
        <f t="shared" si="14"/>
        <v>170</v>
      </c>
      <c r="J96" s="11"/>
      <c r="K96" s="172">
        <f t="shared" si="16"/>
        <v>170</v>
      </c>
      <c r="L96" s="173">
        <f t="shared" si="17"/>
        <v>0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1" t="s">
        <v>108</v>
      </c>
      <c r="S96" s="207">
        <v>85</v>
      </c>
      <c r="T96" s="208"/>
      <c r="U96" s="209" t="s">
        <v>126</v>
      </c>
      <c r="V96" s="210">
        <v>44814</v>
      </c>
      <c r="W96" s="238"/>
      <c r="X96" s="243"/>
      <c r="Y96" s="244"/>
      <c r="Z96" s="245"/>
      <c r="AA96" s="246"/>
      <c r="AB96" s="26"/>
      <c r="AC96" s="27"/>
      <c r="AD96" s="178" t="str">
        <f t="shared" si="18"/>
        <v/>
      </c>
      <c r="AE96" s="179"/>
      <c r="AF96" s="29"/>
      <c r="AG96" s="30"/>
      <c r="AH96" s="189" t="s">
        <v>390</v>
      </c>
      <c r="AI96" s="189"/>
      <c r="AJ96" s="189"/>
    </row>
    <row r="97" spans="1:36" customFormat="1" ht="15" customHeight="1" x14ac:dyDescent="0.15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15"/>
        <v>170</v>
      </c>
      <c r="H97" s="12" t="s">
        <v>30</v>
      </c>
      <c r="I97" s="171">
        <f t="shared" si="14"/>
        <v>170</v>
      </c>
      <c r="J97" s="11"/>
      <c r="K97" s="172">
        <f t="shared" si="16"/>
        <v>170</v>
      </c>
      <c r="L97" s="173">
        <f t="shared" si="17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1" t="s">
        <v>108</v>
      </c>
      <c r="S97" s="207">
        <v>40</v>
      </c>
      <c r="T97" s="208" t="s">
        <v>393</v>
      </c>
      <c r="U97" s="209" t="s">
        <v>126</v>
      </c>
      <c r="V97" s="210">
        <v>44809</v>
      </c>
      <c r="W97" s="238" t="s">
        <v>108</v>
      </c>
      <c r="X97" s="243">
        <v>45</v>
      </c>
      <c r="Y97" s="247" t="s">
        <v>394</v>
      </c>
      <c r="Z97" s="245" t="s">
        <v>134</v>
      </c>
      <c r="AA97" s="246"/>
      <c r="AB97" s="26"/>
      <c r="AC97" s="27" t="s">
        <v>46</v>
      </c>
      <c r="AD97" s="178">
        <f t="shared" si="18"/>
        <v>79</v>
      </c>
      <c r="AE97" s="179"/>
      <c r="AF97" s="29"/>
      <c r="AG97" s="30"/>
      <c r="AH97" s="189" t="s">
        <v>395</v>
      </c>
      <c r="AI97" s="189"/>
      <c r="AJ97" s="189"/>
    </row>
    <row r="98" spans="1:36" customFormat="1" ht="15" customHeight="1" x14ac:dyDescent="0.15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15"/>
        <v>170</v>
      </c>
      <c r="H98" s="12" t="s">
        <v>30</v>
      </c>
      <c r="I98" s="171">
        <f t="shared" si="14"/>
        <v>170</v>
      </c>
      <c r="J98" s="11"/>
      <c r="K98" s="172">
        <f t="shared" si="16"/>
        <v>120</v>
      </c>
      <c r="L98" s="173">
        <f t="shared" si="17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1"/>
      <c r="S98" s="207"/>
      <c r="T98" s="208"/>
      <c r="U98" s="209"/>
      <c r="V98" s="210"/>
      <c r="W98" s="238"/>
      <c r="X98" s="243"/>
      <c r="Y98" s="244"/>
      <c r="Z98" s="245"/>
      <c r="AA98" s="246"/>
      <c r="AB98" s="26"/>
      <c r="AC98" s="27"/>
      <c r="AD98" s="178" t="str">
        <f t="shared" si="18"/>
        <v/>
      </c>
      <c r="AE98" s="179"/>
      <c r="AF98" s="29"/>
      <c r="AG98" s="30"/>
      <c r="AH98" s="189" t="s">
        <v>399</v>
      </c>
      <c r="AI98" s="189"/>
      <c r="AJ98" s="189"/>
    </row>
    <row r="99" spans="1:36" customFormat="1" ht="15" customHeight="1" x14ac:dyDescent="0.15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15"/>
        <v>0</v>
      </c>
      <c r="H99" s="12" t="s">
        <v>30</v>
      </c>
      <c r="I99" s="171">
        <f t="shared" ref="I99:I130" si="19">IF(OR(H99="Non",H99=""),G99,MAX(0,G99-15))</f>
        <v>0</v>
      </c>
      <c r="J99" s="11"/>
      <c r="K99" s="172">
        <f t="shared" ref="K99:K111" si="20">SUM(N99,S99,X99)</f>
        <v>0</v>
      </c>
      <c r="L99" s="173">
        <f t="shared" si="17"/>
        <v>0</v>
      </c>
      <c r="M99" s="37"/>
      <c r="N99" s="174"/>
      <c r="O99" s="175"/>
      <c r="P99" s="176"/>
      <c r="Q99" s="177"/>
      <c r="R99" s="201"/>
      <c r="S99" s="207"/>
      <c r="T99" s="208"/>
      <c r="U99" s="209"/>
      <c r="V99" s="210"/>
      <c r="W99" s="238"/>
      <c r="X99" s="243"/>
      <c r="Y99" s="244"/>
      <c r="Z99" s="245"/>
      <c r="AA99" s="246"/>
      <c r="AB99" s="26"/>
      <c r="AC99" s="27"/>
      <c r="AD99" s="178" t="str">
        <f t="shared" si="18"/>
        <v/>
      </c>
      <c r="AE99" s="179"/>
      <c r="AF99" s="29"/>
      <c r="AG99" s="30"/>
      <c r="AH99" s="189" t="s">
        <v>402</v>
      </c>
      <c r="AI99" s="189"/>
      <c r="AJ99" s="189"/>
    </row>
    <row r="100" spans="1:36" customFormat="1" ht="15" customHeight="1" x14ac:dyDescent="0.15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15"/>
        <v>170</v>
      </c>
      <c r="H100" s="12" t="s">
        <v>30</v>
      </c>
      <c r="I100" s="171">
        <f t="shared" si="19"/>
        <v>170</v>
      </c>
      <c r="J100" s="11"/>
      <c r="K100" s="172">
        <f t="shared" si="20"/>
        <v>50</v>
      </c>
      <c r="L100" s="173">
        <f t="shared" ref="L100:L131" si="21">IF(D100="","",I100-K100)</f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1"/>
      <c r="S100" s="207"/>
      <c r="T100" s="208"/>
      <c r="U100" s="209"/>
      <c r="V100" s="210"/>
      <c r="W100" s="238"/>
      <c r="X100" s="243"/>
      <c r="Y100" s="244"/>
      <c r="Z100" s="245"/>
      <c r="AA100" s="246"/>
      <c r="AB100" s="26"/>
      <c r="AC100" s="27"/>
      <c r="AD100" s="178" t="str">
        <f t="shared" si="18"/>
        <v/>
      </c>
      <c r="AE100" s="179"/>
      <c r="AF100" s="29"/>
      <c r="AG100" s="30"/>
      <c r="AH100" s="189" t="s">
        <v>405</v>
      </c>
      <c r="AI100" s="189"/>
      <c r="AJ100" s="189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9"/>
        <v>170</v>
      </c>
      <c r="J101" s="11"/>
      <c r="K101" s="172">
        <f t="shared" si="20"/>
        <v>150</v>
      </c>
      <c r="L101" s="35">
        <f t="shared" si="21"/>
        <v>20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1" t="s">
        <v>462</v>
      </c>
      <c r="S101" s="202">
        <v>50</v>
      </c>
      <c r="T101" s="203"/>
      <c r="U101" s="204"/>
      <c r="V101" s="205"/>
      <c r="W101" s="238"/>
      <c r="X101" s="239"/>
      <c r="Y101" s="240"/>
      <c r="Z101" s="241"/>
      <c r="AA101" s="242"/>
      <c r="AB101" s="26"/>
      <c r="AC101" s="27"/>
      <c r="AD101" s="36" t="str">
        <f t="shared" si="18"/>
        <v/>
      </c>
      <c r="AE101" s="28"/>
      <c r="AF101" s="29"/>
      <c r="AG101" s="30"/>
      <c r="AH101" s="189" t="s">
        <v>424</v>
      </c>
      <c r="AI101" s="189"/>
      <c r="AJ101" s="189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33" si="22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9"/>
        <v>220</v>
      </c>
      <c r="J102" s="11"/>
      <c r="K102" s="34">
        <f t="shared" si="20"/>
        <v>220</v>
      </c>
      <c r="L102" s="35">
        <f t="shared" si="21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1"/>
      <c r="S102" s="202"/>
      <c r="T102" s="203"/>
      <c r="U102" s="204"/>
      <c r="V102" s="205"/>
      <c r="W102" s="238"/>
      <c r="X102" s="239"/>
      <c r="Y102" s="240"/>
      <c r="Z102" s="241"/>
      <c r="AA102" s="242"/>
      <c r="AB102" s="26"/>
      <c r="AC102" s="27"/>
      <c r="AD102" s="36" t="str">
        <f t="shared" si="18"/>
        <v/>
      </c>
      <c r="AE102" s="28"/>
      <c r="AF102" s="29"/>
      <c r="AG102" s="30"/>
      <c r="AH102" s="189" t="s">
        <v>420</v>
      </c>
      <c r="AI102" s="189"/>
      <c r="AJ102" s="189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22"/>
        <v>145</v>
      </c>
      <c r="H103" s="12" t="s">
        <v>30</v>
      </c>
      <c r="I103" s="33">
        <f t="shared" si="19"/>
        <v>145</v>
      </c>
      <c r="J103" s="11"/>
      <c r="K103" s="34">
        <f t="shared" si="20"/>
        <v>145</v>
      </c>
      <c r="L103" s="35">
        <f t="shared" si="21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1"/>
      <c r="S103" s="202"/>
      <c r="T103" s="203"/>
      <c r="U103" s="204"/>
      <c r="V103" s="205"/>
      <c r="W103" s="238"/>
      <c r="X103" s="239"/>
      <c r="Y103" s="240"/>
      <c r="Z103" s="241"/>
      <c r="AA103" s="242"/>
      <c r="AB103" s="26"/>
      <c r="AC103" s="27"/>
      <c r="AD103" s="36" t="str">
        <f t="shared" si="18"/>
        <v/>
      </c>
      <c r="AE103" s="28"/>
      <c r="AF103" s="29"/>
      <c r="AG103" s="30"/>
      <c r="AH103" s="189" t="s">
        <v>423</v>
      </c>
      <c r="AI103" s="189"/>
      <c r="AJ103" s="189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22"/>
        <v>145</v>
      </c>
      <c r="H104" s="12" t="s">
        <v>30</v>
      </c>
      <c r="I104" s="33">
        <f t="shared" si="19"/>
        <v>145</v>
      </c>
      <c r="J104" s="11"/>
      <c r="K104" s="34">
        <f t="shared" si="20"/>
        <v>145</v>
      </c>
      <c r="L104" s="35">
        <f t="shared" si="21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1"/>
      <c r="S104" s="202"/>
      <c r="T104" s="203"/>
      <c r="U104" s="204"/>
      <c r="V104" s="205"/>
      <c r="W104" s="238"/>
      <c r="X104" s="239"/>
      <c r="Y104" s="240"/>
      <c r="Z104" s="241"/>
      <c r="AA104" s="242"/>
      <c r="AB104" s="26"/>
      <c r="AC104" s="27"/>
      <c r="AD104" s="36" t="str">
        <f t="shared" si="18"/>
        <v/>
      </c>
      <c r="AE104" s="28"/>
      <c r="AF104" s="29"/>
      <c r="AG104" s="30"/>
      <c r="AH104" s="189" t="s">
        <v>426</v>
      </c>
      <c r="AI104" s="189"/>
      <c r="AJ104" s="189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22"/>
        <v>170</v>
      </c>
      <c r="H105" s="12" t="s">
        <v>30</v>
      </c>
      <c r="I105" s="33">
        <f t="shared" si="19"/>
        <v>170</v>
      </c>
      <c r="J105" s="11"/>
      <c r="K105" s="34">
        <f t="shared" si="20"/>
        <v>140</v>
      </c>
      <c r="L105" s="35">
        <f t="shared" si="21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1"/>
      <c r="S105" s="202"/>
      <c r="T105" s="203"/>
      <c r="U105" s="204"/>
      <c r="V105" s="205"/>
      <c r="W105" s="238"/>
      <c r="X105" s="239"/>
      <c r="Y105" s="240"/>
      <c r="Z105" s="241"/>
      <c r="AA105" s="242"/>
      <c r="AB105" s="26"/>
      <c r="AC105" s="27"/>
      <c r="AD105" s="36" t="str">
        <f t="shared" si="18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15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22"/>
        <v>160</v>
      </c>
      <c r="H106" s="12" t="s">
        <v>46</v>
      </c>
      <c r="I106" s="33">
        <f t="shared" si="19"/>
        <v>145</v>
      </c>
      <c r="J106" s="11"/>
      <c r="K106" s="34">
        <f t="shared" si="20"/>
        <v>95</v>
      </c>
      <c r="L106" s="35">
        <f t="shared" si="21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1"/>
      <c r="S106" s="202"/>
      <c r="T106" s="203"/>
      <c r="U106" s="204"/>
      <c r="V106" s="205"/>
      <c r="W106" s="238"/>
      <c r="X106" s="239"/>
      <c r="Y106" s="240"/>
      <c r="Z106" s="241"/>
      <c r="AA106" s="242"/>
      <c r="AB106" s="26"/>
      <c r="AC106" s="27"/>
      <c r="AD106" s="36" t="str">
        <f t="shared" si="18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15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22"/>
        <v>160</v>
      </c>
      <c r="H107" s="12" t="s">
        <v>46</v>
      </c>
      <c r="I107" s="33">
        <f t="shared" si="19"/>
        <v>145</v>
      </c>
      <c r="J107" s="11"/>
      <c r="K107" s="34">
        <f t="shared" si="20"/>
        <v>95</v>
      </c>
      <c r="L107" s="35">
        <f t="shared" si="21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1"/>
      <c r="S107" s="202"/>
      <c r="T107" s="203"/>
      <c r="U107" s="204"/>
      <c r="V107" s="205"/>
      <c r="W107" s="238"/>
      <c r="X107" s="239"/>
      <c r="Y107" s="240"/>
      <c r="Z107" s="241"/>
      <c r="AA107" s="242"/>
      <c r="AB107" s="26"/>
      <c r="AC107" s="27"/>
      <c r="AD107" s="36" t="str">
        <f t="shared" si="18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15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22"/>
        <v>160</v>
      </c>
      <c r="H108" s="12" t="s">
        <v>46</v>
      </c>
      <c r="I108" s="33">
        <f t="shared" si="19"/>
        <v>145</v>
      </c>
      <c r="J108" s="11"/>
      <c r="K108" s="34">
        <f t="shared" si="20"/>
        <v>95</v>
      </c>
      <c r="L108" s="35">
        <f t="shared" si="21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1"/>
      <c r="S108" s="202"/>
      <c r="T108" s="203"/>
      <c r="U108" s="204"/>
      <c r="V108" s="205"/>
      <c r="W108" s="238"/>
      <c r="X108" s="239"/>
      <c r="Y108" s="240"/>
      <c r="Z108" s="241"/>
      <c r="AA108" s="242"/>
      <c r="AB108" s="26"/>
      <c r="AC108" s="27"/>
      <c r="AD108" s="36" t="str">
        <f t="shared" si="18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22"/>
        <v>0</v>
      </c>
      <c r="H109" s="12" t="s">
        <v>30</v>
      </c>
      <c r="I109" s="33">
        <f t="shared" si="19"/>
        <v>0</v>
      </c>
      <c r="J109" s="11"/>
      <c r="K109" s="34">
        <f t="shared" si="20"/>
        <v>0</v>
      </c>
      <c r="L109" s="35">
        <f t="shared" si="21"/>
        <v>0</v>
      </c>
      <c r="M109" s="37"/>
      <c r="N109" s="38"/>
      <c r="O109" s="152"/>
      <c r="P109" s="148"/>
      <c r="Q109" s="39"/>
      <c r="R109" s="201"/>
      <c r="S109" s="202"/>
      <c r="T109" s="203"/>
      <c r="U109" s="204"/>
      <c r="V109" s="205"/>
      <c r="W109" s="238"/>
      <c r="X109" s="239"/>
      <c r="Y109" s="240"/>
      <c r="Z109" s="241"/>
      <c r="AA109" s="242"/>
      <c r="AB109" s="26"/>
      <c r="AC109" s="27"/>
      <c r="AD109" s="36" t="str">
        <f t="shared" si="18"/>
        <v/>
      </c>
      <c r="AE109" s="28"/>
      <c r="AF109" s="29"/>
      <c r="AG109" s="30"/>
      <c r="AH109" s="189" t="s">
        <v>433</v>
      </c>
      <c r="AI109" s="189"/>
      <c r="AJ109" s="189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22"/>
        <v>0</v>
      </c>
      <c r="H110" s="12" t="s">
        <v>30</v>
      </c>
      <c r="I110" s="33">
        <f t="shared" si="19"/>
        <v>0</v>
      </c>
      <c r="J110" s="11"/>
      <c r="K110" s="34">
        <f t="shared" si="20"/>
        <v>0</v>
      </c>
      <c r="L110" s="35">
        <f t="shared" si="21"/>
        <v>0</v>
      </c>
      <c r="M110" s="37"/>
      <c r="N110" s="38"/>
      <c r="O110" s="152"/>
      <c r="P110" s="148"/>
      <c r="Q110" s="39"/>
      <c r="R110" s="201"/>
      <c r="S110" s="202"/>
      <c r="T110" s="203"/>
      <c r="U110" s="204"/>
      <c r="V110" s="205"/>
      <c r="W110" s="238"/>
      <c r="X110" s="239"/>
      <c r="Y110" s="240"/>
      <c r="Z110" s="241"/>
      <c r="AA110" s="242"/>
      <c r="AB110" s="26"/>
      <c r="AC110" s="27"/>
      <c r="AD110" s="36" t="str">
        <f t="shared" si="18"/>
        <v/>
      </c>
      <c r="AE110" s="28"/>
      <c r="AF110" s="29"/>
      <c r="AG110" s="30"/>
      <c r="AH110" s="189" t="s">
        <v>436</v>
      </c>
      <c r="AI110" s="189"/>
      <c r="AJ110" s="189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22"/>
        <v>190</v>
      </c>
      <c r="H111" s="12" t="s">
        <v>30</v>
      </c>
      <c r="I111" s="33">
        <f t="shared" si="19"/>
        <v>190</v>
      </c>
      <c r="J111" s="11"/>
      <c r="K111" s="34">
        <f t="shared" si="20"/>
        <v>180</v>
      </c>
      <c r="L111" s="35">
        <f t="shared" si="21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1"/>
      <c r="S111" s="202"/>
      <c r="T111" s="203"/>
      <c r="U111" s="204"/>
      <c r="V111" s="205"/>
      <c r="W111" s="238"/>
      <c r="X111" s="239"/>
      <c r="Y111" s="240"/>
      <c r="Z111" s="241"/>
      <c r="AA111" s="242"/>
      <c r="AB111" s="26"/>
      <c r="AC111" s="27"/>
      <c r="AD111" s="36" t="str">
        <f t="shared" si="18"/>
        <v/>
      </c>
      <c r="AE111" s="28"/>
      <c r="AF111" s="29"/>
      <c r="AG111" s="30"/>
      <c r="AH111" s="189" t="s">
        <v>505</v>
      </c>
      <c r="AI111" s="189" t="s">
        <v>504</v>
      </c>
      <c r="AJ111" s="189"/>
    </row>
    <row r="112" spans="1:36" s="4" customFormat="1" ht="15" customHeight="1" x14ac:dyDescent="0.15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22"/>
        <v>90</v>
      </c>
      <c r="H112" s="12" t="s">
        <v>30</v>
      </c>
      <c r="I112" s="171">
        <f t="shared" si="19"/>
        <v>90</v>
      </c>
      <c r="J112" s="11"/>
      <c r="K112" s="172">
        <v>90</v>
      </c>
      <c r="L112" s="173">
        <f t="shared" si="21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1"/>
      <c r="S112" s="207"/>
      <c r="T112" s="208"/>
      <c r="U112" s="209"/>
      <c r="V112" s="210"/>
      <c r="W112" s="238"/>
      <c r="X112" s="243"/>
      <c r="Y112" s="244"/>
      <c r="Z112" s="245"/>
      <c r="AA112" s="246"/>
      <c r="AB112" s="26"/>
      <c r="AC112" s="27"/>
      <c r="AD112" s="178" t="str">
        <f t="shared" si="18"/>
        <v/>
      </c>
      <c r="AE112" s="179"/>
      <c r="AF112" s="29"/>
      <c r="AG112" s="30"/>
      <c r="AH112" s="189" t="s">
        <v>506</v>
      </c>
      <c r="AI112" s="189"/>
      <c r="AJ112" s="189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22"/>
        <v>170</v>
      </c>
      <c r="H113" s="12" t="s">
        <v>30</v>
      </c>
      <c r="I113" s="33">
        <f t="shared" si="19"/>
        <v>170</v>
      </c>
      <c r="J113" s="11"/>
      <c r="K113" s="34">
        <f t="shared" ref="K113:K144" si="23">SUM(N113,S113,X113)</f>
        <v>170</v>
      </c>
      <c r="L113" s="35">
        <f t="shared" si="21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1" t="s">
        <v>108</v>
      </c>
      <c r="S113" s="202">
        <v>42.5</v>
      </c>
      <c r="T113" s="203" t="s">
        <v>448</v>
      </c>
      <c r="U113" s="204" t="s">
        <v>151</v>
      </c>
      <c r="V113" s="205"/>
      <c r="W113" s="248" t="s">
        <v>108</v>
      </c>
      <c r="X113" s="249">
        <v>85</v>
      </c>
      <c r="Y113" s="250" t="s">
        <v>449</v>
      </c>
      <c r="Z113" s="251" t="s">
        <v>465</v>
      </c>
      <c r="AA113" s="242"/>
      <c r="AB113" s="26"/>
      <c r="AC113" s="27"/>
      <c r="AD113" s="36" t="str">
        <f t="shared" si="18"/>
        <v/>
      </c>
      <c r="AE113" s="28"/>
      <c r="AF113" s="29"/>
      <c r="AG113" s="30"/>
      <c r="AH113" s="189" t="s">
        <v>502</v>
      </c>
      <c r="AI113" s="189" t="s">
        <v>503</v>
      </c>
      <c r="AJ113" s="189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22"/>
        <v>220</v>
      </c>
      <c r="H114" s="12" t="s">
        <v>46</v>
      </c>
      <c r="I114" s="33">
        <f t="shared" si="19"/>
        <v>205</v>
      </c>
      <c r="J114" s="11"/>
      <c r="K114" s="34">
        <f t="shared" si="23"/>
        <v>204.99</v>
      </c>
      <c r="L114" s="35">
        <f t="shared" si="21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>
        <v>44821</v>
      </c>
      <c r="R114" s="201" t="s">
        <v>108</v>
      </c>
      <c r="S114" s="202">
        <v>68.33</v>
      </c>
      <c r="T114" s="203" t="s">
        <v>451</v>
      </c>
      <c r="U114" s="204" t="s">
        <v>134</v>
      </c>
      <c r="V114" s="205"/>
      <c r="W114" s="238" t="s">
        <v>108</v>
      </c>
      <c r="X114" s="239">
        <v>68.33</v>
      </c>
      <c r="Y114" s="240" t="s">
        <v>451</v>
      </c>
      <c r="Z114" s="241" t="s">
        <v>151</v>
      </c>
      <c r="AA114" s="242"/>
      <c r="AB114" s="26"/>
      <c r="AC114" s="27"/>
      <c r="AD114" s="36" t="str">
        <f t="shared" si="18"/>
        <v/>
      </c>
      <c r="AE114" s="28"/>
      <c r="AF114" s="29"/>
      <c r="AG114" s="30"/>
      <c r="AH114" s="189" t="s">
        <v>180</v>
      </c>
      <c r="AI114" s="189"/>
      <c r="AJ114" s="189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22"/>
        <v>190</v>
      </c>
      <c r="H115" s="12" t="s">
        <v>30</v>
      </c>
      <c r="I115" s="33">
        <f t="shared" si="19"/>
        <v>190</v>
      </c>
      <c r="J115" s="11"/>
      <c r="K115" s="34">
        <f t="shared" si="23"/>
        <v>190</v>
      </c>
      <c r="L115" s="35">
        <f t="shared" si="21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1"/>
      <c r="S115" s="202"/>
      <c r="T115" s="203"/>
      <c r="U115" s="204"/>
      <c r="V115" s="205"/>
      <c r="W115" s="238"/>
      <c r="X115" s="239"/>
      <c r="Y115" s="240"/>
      <c r="Z115" s="241"/>
      <c r="AA115" s="242"/>
      <c r="AB115" s="26"/>
      <c r="AC115" s="27"/>
      <c r="AD115" s="36" t="str">
        <f t="shared" si="18"/>
        <v/>
      </c>
      <c r="AE115" s="28"/>
      <c r="AF115" s="29"/>
      <c r="AG115" s="30"/>
      <c r="AH115" s="189" t="s">
        <v>482</v>
      </c>
      <c r="AI115" s="189"/>
      <c r="AJ115" s="189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22"/>
        <v>220</v>
      </c>
      <c r="H116" s="12" t="s">
        <v>30</v>
      </c>
      <c r="I116" s="33">
        <f t="shared" si="19"/>
        <v>220</v>
      </c>
      <c r="J116" s="11"/>
      <c r="K116" s="34">
        <f t="shared" si="23"/>
        <v>220</v>
      </c>
      <c r="L116" s="35">
        <f t="shared" si="21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1"/>
      <c r="S116" s="202"/>
      <c r="T116" s="203"/>
      <c r="U116" s="204"/>
      <c r="V116" s="205"/>
      <c r="W116" s="238"/>
      <c r="X116" s="239"/>
      <c r="Y116" s="240"/>
      <c r="Z116" s="241"/>
      <c r="AA116" s="242"/>
      <c r="AB116" s="26"/>
      <c r="AC116" s="27"/>
      <c r="AD116" s="36" t="str">
        <f t="shared" si="18"/>
        <v/>
      </c>
      <c r="AE116" s="28"/>
      <c r="AF116" s="29"/>
      <c r="AG116" s="30"/>
      <c r="AH116" s="189" t="s">
        <v>483</v>
      </c>
      <c r="AI116" s="189"/>
      <c r="AJ116" s="189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22"/>
        <v>190</v>
      </c>
      <c r="H117" s="12" t="s">
        <v>30</v>
      </c>
      <c r="I117" s="33">
        <f t="shared" si="19"/>
        <v>190</v>
      </c>
      <c r="J117" s="11"/>
      <c r="K117" s="34">
        <f t="shared" si="23"/>
        <v>190</v>
      </c>
      <c r="L117" s="35">
        <f t="shared" si="21"/>
        <v>0</v>
      </c>
      <c r="M117" s="37" t="s">
        <v>108</v>
      </c>
      <c r="N117" s="38">
        <v>90</v>
      </c>
      <c r="O117" s="272" t="s">
        <v>470</v>
      </c>
      <c r="P117" s="148" t="s">
        <v>126</v>
      </c>
      <c r="Q117" s="39"/>
      <c r="R117" s="201" t="s">
        <v>108</v>
      </c>
      <c r="S117" s="273">
        <v>100</v>
      </c>
      <c r="T117" s="274" t="s">
        <v>471</v>
      </c>
      <c r="U117" s="204" t="s">
        <v>134</v>
      </c>
      <c r="V117" s="205"/>
      <c r="W117" s="238"/>
      <c r="X117" s="239"/>
      <c r="Y117" s="240"/>
      <c r="Z117" s="241"/>
      <c r="AA117" s="242"/>
      <c r="AB117" s="26"/>
      <c r="AC117" s="27"/>
      <c r="AD117" s="36" t="str">
        <f t="shared" ref="AD117:AD148" si="24">IF(OR(AC117&lt;&gt;"Oui",C117&lt;&gt;"JOU"),"",IF(F117&lt;VALUE("01/01/2006"),154,IF(F117&lt;VALUE("01/01/2010"),79,0)))</f>
        <v/>
      </c>
      <c r="AE117" s="28"/>
      <c r="AF117" s="29"/>
      <c r="AG117" s="30"/>
      <c r="AH117" s="189" t="s">
        <v>479</v>
      </c>
      <c r="AI117" s="189" t="s">
        <v>480</v>
      </c>
      <c r="AJ117" s="189" t="s">
        <v>481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22"/>
        <v>145</v>
      </c>
      <c r="H118" s="12" t="s">
        <v>46</v>
      </c>
      <c r="I118" s="33">
        <f t="shared" si="19"/>
        <v>130</v>
      </c>
      <c r="J118" s="11"/>
      <c r="K118" s="34">
        <f t="shared" si="23"/>
        <v>145</v>
      </c>
      <c r="L118" s="35">
        <f t="shared" si="21"/>
        <v>-15</v>
      </c>
      <c r="M118" s="37" t="s">
        <v>462</v>
      </c>
      <c r="N118" s="38">
        <v>50</v>
      </c>
      <c r="O118" s="152"/>
      <c r="P118" s="148"/>
      <c r="Q118" s="39"/>
      <c r="R118" s="201" t="s">
        <v>108</v>
      </c>
      <c r="S118" s="202">
        <v>95</v>
      </c>
      <c r="T118" s="203" t="s">
        <v>474</v>
      </c>
      <c r="U118" s="204" t="s">
        <v>126</v>
      </c>
      <c r="V118" s="205">
        <v>44814</v>
      </c>
      <c r="W118" s="238"/>
      <c r="X118" s="239"/>
      <c r="Y118" s="240"/>
      <c r="Z118" s="241"/>
      <c r="AA118" s="242"/>
      <c r="AB118" s="26"/>
      <c r="AC118" s="27"/>
      <c r="AD118" s="36" t="str">
        <f t="shared" si="24"/>
        <v/>
      </c>
      <c r="AE118" s="28"/>
      <c r="AF118" s="29"/>
      <c r="AG118" s="30"/>
      <c r="AH118" s="189" t="s">
        <v>475</v>
      </c>
      <c r="AI118" s="189"/>
      <c r="AJ118" s="189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22"/>
        <v>220</v>
      </c>
      <c r="H119" s="12" t="s">
        <v>30</v>
      </c>
      <c r="I119" s="33">
        <f t="shared" si="19"/>
        <v>220</v>
      </c>
      <c r="J119" s="11"/>
      <c r="K119" s="34">
        <f t="shared" si="23"/>
        <v>220</v>
      </c>
      <c r="L119" s="35">
        <f t="shared" si="21"/>
        <v>0</v>
      </c>
      <c r="M119" s="37" t="s">
        <v>145</v>
      </c>
      <c r="N119" s="38">
        <v>220</v>
      </c>
      <c r="O119" s="152"/>
      <c r="P119" s="148"/>
      <c r="Q119" s="39"/>
      <c r="R119" s="201"/>
      <c r="S119" s="202"/>
      <c r="T119" s="203"/>
      <c r="U119" s="204"/>
      <c r="V119" s="205"/>
      <c r="W119" s="238"/>
      <c r="X119" s="239"/>
      <c r="Y119" s="240"/>
      <c r="Z119" s="241"/>
      <c r="AA119" s="242"/>
      <c r="AB119" s="26"/>
      <c r="AC119" s="27"/>
      <c r="AD119" s="36" t="str">
        <f t="shared" si="24"/>
        <v/>
      </c>
      <c r="AE119" s="28"/>
      <c r="AF119" s="29"/>
      <c r="AG119" s="30"/>
      <c r="AH119" s="189" t="s">
        <v>478</v>
      </c>
      <c r="AI119" s="189"/>
      <c r="AJ119" s="189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22"/>
        <v>0</v>
      </c>
      <c r="H120" s="12" t="s">
        <v>30</v>
      </c>
      <c r="I120" s="33">
        <f t="shared" si="19"/>
        <v>0</v>
      </c>
      <c r="J120" s="11"/>
      <c r="K120" s="34">
        <f t="shared" si="23"/>
        <v>0</v>
      </c>
      <c r="L120" s="35">
        <f t="shared" si="21"/>
        <v>0</v>
      </c>
      <c r="M120" s="37"/>
      <c r="N120" s="38"/>
      <c r="O120" s="152"/>
      <c r="P120" s="148"/>
      <c r="Q120" s="39"/>
      <c r="R120" s="201"/>
      <c r="S120" s="202"/>
      <c r="T120" s="203"/>
      <c r="U120" s="204"/>
      <c r="V120" s="205"/>
      <c r="W120" s="238"/>
      <c r="X120" s="239"/>
      <c r="Y120" s="240"/>
      <c r="Z120" s="241"/>
      <c r="AA120" s="242"/>
      <c r="AB120" s="26"/>
      <c r="AC120" s="27"/>
      <c r="AD120" s="36" t="str">
        <f t="shared" si="24"/>
        <v/>
      </c>
      <c r="AE120" s="28"/>
      <c r="AF120" s="29"/>
      <c r="AG120" s="30"/>
      <c r="AH120" s="189" t="s">
        <v>485</v>
      </c>
      <c r="AI120" s="189"/>
      <c r="AJ120" s="189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22"/>
        <v>170</v>
      </c>
      <c r="H121" s="12" t="s">
        <v>30</v>
      </c>
      <c r="I121" s="33">
        <f t="shared" si="19"/>
        <v>170</v>
      </c>
      <c r="J121" s="11" t="s">
        <v>489</v>
      </c>
      <c r="K121" s="34">
        <f t="shared" si="23"/>
        <v>170</v>
      </c>
      <c r="L121" s="35">
        <f t="shared" si="21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>
        <v>44800</v>
      </c>
      <c r="R121" s="201" t="s">
        <v>108</v>
      </c>
      <c r="S121" s="202">
        <v>85</v>
      </c>
      <c r="T121" s="203" t="s">
        <v>488</v>
      </c>
      <c r="U121" s="204" t="s">
        <v>126</v>
      </c>
      <c r="V121" s="205">
        <v>44814</v>
      </c>
      <c r="W121" s="238"/>
      <c r="X121" s="239"/>
      <c r="Y121" s="240"/>
      <c r="Z121" s="241"/>
      <c r="AA121" s="242"/>
      <c r="AB121" s="26"/>
      <c r="AC121" s="27"/>
      <c r="AD121" s="36" t="str">
        <f t="shared" si="24"/>
        <v/>
      </c>
      <c r="AE121" s="28"/>
      <c r="AF121" s="29"/>
      <c r="AG121" s="30"/>
      <c r="AH121" s="189" t="s">
        <v>490</v>
      </c>
      <c r="AI121" s="189"/>
      <c r="AJ121" s="189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22"/>
        <v>170</v>
      </c>
      <c r="H122" s="12" t="s">
        <v>30</v>
      </c>
      <c r="I122" s="33">
        <f t="shared" si="19"/>
        <v>170</v>
      </c>
      <c r="J122" s="11"/>
      <c r="K122" s="34">
        <f t="shared" si="23"/>
        <v>120</v>
      </c>
      <c r="L122" s="35">
        <f t="shared" si="21"/>
        <v>50</v>
      </c>
      <c r="M122" s="37" t="s">
        <v>108</v>
      </c>
      <c r="N122" s="38">
        <v>35</v>
      </c>
      <c r="O122" s="152" t="s">
        <v>496</v>
      </c>
      <c r="P122" s="148" t="s">
        <v>330</v>
      </c>
      <c r="Q122" s="39">
        <v>44821</v>
      </c>
      <c r="R122" s="201" t="s">
        <v>108</v>
      </c>
      <c r="S122" s="202">
        <v>85</v>
      </c>
      <c r="T122" s="203" t="s">
        <v>497</v>
      </c>
      <c r="U122" s="204" t="s">
        <v>126</v>
      </c>
      <c r="V122" s="205">
        <v>44827</v>
      </c>
      <c r="W122" s="238"/>
      <c r="X122" s="239"/>
      <c r="Y122" s="240"/>
      <c r="Z122" s="241"/>
      <c r="AA122" s="242"/>
      <c r="AB122" s="26"/>
      <c r="AC122" s="27"/>
      <c r="AD122" s="36" t="str">
        <f t="shared" si="24"/>
        <v/>
      </c>
      <c r="AE122" s="28"/>
      <c r="AF122" s="29"/>
      <c r="AG122" s="30"/>
      <c r="AH122" s="189" t="s">
        <v>493</v>
      </c>
      <c r="AI122" s="189"/>
      <c r="AJ122" s="189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22"/>
        <v>170</v>
      </c>
      <c r="H123" s="12" t="s">
        <v>30</v>
      </c>
      <c r="I123" s="33">
        <f t="shared" si="19"/>
        <v>170</v>
      </c>
      <c r="J123" s="11" t="s">
        <v>495</v>
      </c>
      <c r="K123" s="34">
        <f t="shared" si="23"/>
        <v>170</v>
      </c>
      <c r="L123" s="35">
        <f t="shared" si="21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>
        <v>44800</v>
      </c>
      <c r="R123" s="201" t="s">
        <v>108</v>
      </c>
      <c r="S123" s="202">
        <v>85</v>
      </c>
      <c r="T123" s="203" t="s">
        <v>499</v>
      </c>
      <c r="U123" s="204" t="s">
        <v>126</v>
      </c>
      <c r="V123" s="205">
        <v>44814</v>
      </c>
      <c r="W123" s="238"/>
      <c r="X123" s="239"/>
      <c r="Y123" s="240"/>
      <c r="Z123" s="241"/>
      <c r="AA123" s="242"/>
      <c r="AB123" s="26"/>
      <c r="AC123" s="27"/>
      <c r="AD123" s="36" t="str">
        <f t="shared" si="24"/>
        <v/>
      </c>
      <c r="AE123" s="28"/>
      <c r="AF123" s="29"/>
      <c r="AG123" s="30"/>
      <c r="AH123" s="189" t="s">
        <v>500</v>
      </c>
      <c r="AI123" s="189" t="s">
        <v>501</v>
      </c>
      <c r="AJ123" s="189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22"/>
        <v>145</v>
      </c>
      <c r="H124" s="12" t="s">
        <v>30</v>
      </c>
      <c r="I124" s="33">
        <f t="shared" si="19"/>
        <v>145</v>
      </c>
      <c r="J124" s="11"/>
      <c r="K124" s="34">
        <f t="shared" si="23"/>
        <v>145</v>
      </c>
      <c r="L124" s="35">
        <f t="shared" si="21"/>
        <v>0</v>
      </c>
      <c r="M124" s="37" t="s">
        <v>108</v>
      </c>
      <c r="N124" s="38">
        <v>145</v>
      </c>
      <c r="O124" s="152" t="s">
        <v>855</v>
      </c>
      <c r="P124" s="148" t="s">
        <v>126</v>
      </c>
      <c r="Q124" s="39"/>
      <c r="R124" s="201"/>
      <c r="S124" s="202"/>
      <c r="T124" s="203"/>
      <c r="U124" s="204"/>
      <c r="V124" s="205"/>
      <c r="W124" s="238"/>
      <c r="X124" s="239"/>
      <c r="Y124" s="240"/>
      <c r="Z124" s="241"/>
      <c r="AA124" s="242"/>
      <c r="AB124" s="26"/>
      <c r="AC124" s="27"/>
      <c r="AD124" s="36" t="str">
        <f t="shared" si="24"/>
        <v/>
      </c>
      <c r="AE124" s="28"/>
      <c r="AF124" s="29"/>
      <c r="AG124" s="30"/>
      <c r="AH124" s="189" t="s">
        <v>510</v>
      </c>
      <c r="AI124" s="189" t="s">
        <v>511</v>
      </c>
      <c r="AJ124" s="189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22"/>
        <v>190</v>
      </c>
      <c r="H125" s="12" t="s">
        <v>30</v>
      </c>
      <c r="I125" s="33">
        <f t="shared" si="19"/>
        <v>190</v>
      </c>
      <c r="J125" s="11"/>
      <c r="K125" s="34">
        <f t="shared" si="23"/>
        <v>190</v>
      </c>
      <c r="L125" s="35">
        <f t="shared" si="21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>
        <v>44814</v>
      </c>
      <c r="R125" s="201"/>
      <c r="S125" s="202"/>
      <c r="T125" s="203"/>
      <c r="U125" s="204"/>
      <c r="V125" s="205"/>
      <c r="W125" s="238"/>
      <c r="X125" s="239"/>
      <c r="Y125" s="240"/>
      <c r="Z125" s="241"/>
      <c r="AA125" s="242"/>
      <c r="AB125" s="26"/>
      <c r="AC125" s="27"/>
      <c r="AD125" s="36" t="str">
        <f t="shared" si="24"/>
        <v/>
      </c>
      <c r="AE125" s="28"/>
      <c r="AF125" s="29"/>
      <c r="AG125" s="30"/>
      <c r="AH125" s="189" t="s">
        <v>514</v>
      </c>
      <c r="AI125" s="189"/>
      <c r="AJ125" s="189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22"/>
        <v>170</v>
      </c>
      <c r="H126" s="12" t="s">
        <v>30</v>
      </c>
      <c r="I126" s="33">
        <f t="shared" si="19"/>
        <v>170</v>
      </c>
      <c r="J126" s="11"/>
      <c r="K126" s="34">
        <f t="shared" si="23"/>
        <v>170</v>
      </c>
      <c r="L126" s="35">
        <f t="shared" si="21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>
        <v>44809</v>
      </c>
      <c r="R126" s="201" t="s">
        <v>108</v>
      </c>
      <c r="S126" s="202">
        <v>42.5</v>
      </c>
      <c r="T126" s="203" t="s">
        <v>519</v>
      </c>
      <c r="U126" s="204" t="s">
        <v>134</v>
      </c>
      <c r="V126" s="205"/>
      <c r="W126" s="238" t="s">
        <v>108</v>
      </c>
      <c r="X126" s="239">
        <v>42.5</v>
      </c>
      <c r="Y126" s="240" t="s">
        <v>520</v>
      </c>
      <c r="Z126" s="241" t="s">
        <v>151</v>
      </c>
      <c r="AA126" s="242"/>
      <c r="AB126" s="26"/>
      <c r="AC126" s="27"/>
      <c r="AD126" s="36" t="str">
        <f t="shared" si="24"/>
        <v/>
      </c>
      <c r="AE126" s="28"/>
      <c r="AF126" s="29"/>
      <c r="AG126" s="30"/>
      <c r="AH126" s="189" t="s">
        <v>521</v>
      </c>
      <c r="AI126" s="189" t="s">
        <v>522</v>
      </c>
      <c r="AJ126" s="189" t="s">
        <v>523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22"/>
        <v>220</v>
      </c>
      <c r="H127" s="12" t="s">
        <v>30</v>
      </c>
      <c r="I127" s="33">
        <f t="shared" si="19"/>
        <v>220</v>
      </c>
      <c r="J127" s="11"/>
      <c r="K127" s="34">
        <f t="shared" si="23"/>
        <v>220</v>
      </c>
      <c r="L127" s="35">
        <f t="shared" si="21"/>
        <v>0</v>
      </c>
      <c r="M127" s="37" t="s">
        <v>145</v>
      </c>
      <c r="N127" s="38">
        <v>220</v>
      </c>
      <c r="O127" s="152"/>
      <c r="P127" s="148"/>
      <c r="Q127" s="39"/>
      <c r="R127" s="201"/>
      <c r="S127" s="202"/>
      <c r="T127" s="203"/>
      <c r="U127" s="204"/>
      <c r="V127" s="205"/>
      <c r="W127" s="238"/>
      <c r="X127" s="239"/>
      <c r="Y127" s="240"/>
      <c r="Z127" s="241"/>
      <c r="AA127" s="242"/>
      <c r="AB127" s="26"/>
      <c r="AC127" s="27"/>
      <c r="AD127" s="36" t="str">
        <f t="shared" si="24"/>
        <v/>
      </c>
      <c r="AE127" s="28"/>
      <c r="AF127" s="29"/>
      <c r="AG127" s="30"/>
      <c r="AH127" s="189" t="s">
        <v>526</v>
      </c>
      <c r="AI127" s="189"/>
      <c r="AJ127" s="189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22"/>
        <v>160</v>
      </c>
      <c r="H128" s="12" t="s">
        <v>30</v>
      </c>
      <c r="I128" s="33">
        <f t="shared" si="19"/>
        <v>160</v>
      </c>
      <c r="J128" s="11"/>
      <c r="K128" s="34">
        <f t="shared" si="23"/>
        <v>160</v>
      </c>
      <c r="L128" s="35">
        <f t="shared" si="21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>
        <v>44800</v>
      </c>
      <c r="R128" s="201" t="s">
        <v>108</v>
      </c>
      <c r="S128" s="202">
        <v>40</v>
      </c>
      <c r="T128" s="203" t="s">
        <v>530</v>
      </c>
      <c r="U128" s="204" t="s">
        <v>134</v>
      </c>
      <c r="V128" s="205"/>
      <c r="W128" s="238" t="s">
        <v>108</v>
      </c>
      <c r="X128" s="239">
        <v>40</v>
      </c>
      <c r="Y128" s="240" t="s">
        <v>531</v>
      </c>
      <c r="Z128" s="241" t="s">
        <v>151</v>
      </c>
      <c r="AA128" s="242"/>
      <c r="AB128" s="26"/>
      <c r="AC128" s="27"/>
      <c r="AD128" s="36" t="str">
        <f t="shared" si="24"/>
        <v/>
      </c>
      <c r="AE128" s="28"/>
      <c r="AF128" s="29"/>
      <c r="AG128" s="30"/>
      <c r="AH128" s="189" t="s">
        <v>587</v>
      </c>
      <c r="AI128" s="189" t="s">
        <v>588</v>
      </c>
      <c r="AJ128" s="189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22"/>
        <v>160</v>
      </c>
      <c r="H129" s="12" t="s">
        <v>46</v>
      </c>
      <c r="I129" s="33">
        <f t="shared" si="19"/>
        <v>145</v>
      </c>
      <c r="J129" s="11"/>
      <c r="K129" s="34">
        <f t="shared" si="23"/>
        <v>145</v>
      </c>
      <c r="L129" s="35">
        <f t="shared" si="21"/>
        <v>0</v>
      </c>
      <c r="M129" s="37" t="s">
        <v>154</v>
      </c>
      <c r="N129" s="38">
        <v>145</v>
      </c>
      <c r="O129" s="152"/>
      <c r="P129" s="148"/>
      <c r="Q129" s="39"/>
      <c r="R129" s="201"/>
      <c r="S129" s="202"/>
      <c r="T129" s="203"/>
      <c r="U129" s="204"/>
      <c r="V129" s="205"/>
      <c r="W129" s="238"/>
      <c r="X129" s="239"/>
      <c r="Y129" s="240"/>
      <c r="Z129" s="241"/>
      <c r="AA129" s="242"/>
      <c r="AB129" s="26"/>
      <c r="AC129" s="27"/>
      <c r="AD129" s="36" t="str">
        <f t="shared" si="24"/>
        <v/>
      </c>
      <c r="AE129" s="28"/>
      <c r="AF129" s="29"/>
      <c r="AG129" s="30"/>
      <c r="AH129" s="189" t="s">
        <v>534</v>
      </c>
      <c r="AI129" s="189"/>
      <c r="AJ129" s="189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22"/>
        <v>170</v>
      </c>
      <c r="H130" s="12" t="s">
        <v>30</v>
      </c>
      <c r="I130" s="33">
        <f t="shared" si="19"/>
        <v>170</v>
      </c>
      <c r="J130" s="11"/>
      <c r="K130" s="34">
        <f t="shared" si="23"/>
        <v>170</v>
      </c>
      <c r="L130" s="35">
        <f t="shared" si="21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>
        <v>44809</v>
      </c>
      <c r="R130" s="201" t="s">
        <v>108</v>
      </c>
      <c r="S130" s="202">
        <v>80</v>
      </c>
      <c r="T130" s="203" t="s">
        <v>540</v>
      </c>
      <c r="U130" s="204" t="s">
        <v>134</v>
      </c>
      <c r="V130" s="205"/>
      <c r="W130" s="238"/>
      <c r="X130" s="239"/>
      <c r="Y130" s="240"/>
      <c r="Z130" s="241"/>
      <c r="AA130" s="242"/>
      <c r="AB130" s="26"/>
      <c r="AC130" s="27"/>
      <c r="AD130" s="36" t="str">
        <f t="shared" si="24"/>
        <v/>
      </c>
      <c r="AE130" s="28"/>
      <c r="AF130" s="29"/>
      <c r="AG130" s="30"/>
      <c r="AH130" s="189" t="s">
        <v>537</v>
      </c>
      <c r="AI130" s="189" t="s">
        <v>538</v>
      </c>
      <c r="AJ130" s="189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22"/>
        <v>170</v>
      </c>
      <c r="H131" s="12" t="s">
        <v>30</v>
      </c>
      <c r="I131" s="33">
        <f t="shared" ref="I131:I162" si="25">IF(OR(H131="Non",H131=""),G131,MAX(0,G131-15))</f>
        <v>170</v>
      </c>
      <c r="J131" s="11" t="s">
        <v>543</v>
      </c>
      <c r="K131" s="34">
        <f t="shared" si="23"/>
        <v>170</v>
      </c>
      <c r="L131" s="35">
        <f t="shared" si="21"/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>
        <v>44809</v>
      </c>
      <c r="R131" s="201"/>
      <c r="S131" s="202"/>
      <c r="T131" s="203"/>
      <c r="U131" s="204"/>
      <c r="V131" s="205"/>
      <c r="W131" s="238"/>
      <c r="X131" s="239"/>
      <c r="Y131" s="240"/>
      <c r="Z131" s="241"/>
      <c r="AA131" s="242"/>
      <c r="AB131" s="26"/>
      <c r="AC131" s="27"/>
      <c r="AD131" s="36" t="str">
        <f t="shared" si="24"/>
        <v/>
      </c>
      <c r="AE131" s="28"/>
      <c r="AF131" s="29"/>
      <c r="AG131" s="30"/>
      <c r="AH131" s="189" t="s">
        <v>545</v>
      </c>
      <c r="AI131" s="189" t="s">
        <v>600</v>
      </c>
      <c r="AJ131" s="189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22"/>
        <v>145</v>
      </c>
      <c r="H132" s="12" t="s">
        <v>30</v>
      </c>
      <c r="I132" s="33">
        <f t="shared" si="25"/>
        <v>145</v>
      </c>
      <c r="J132" s="11" t="s">
        <v>548</v>
      </c>
      <c r="K132" s="34">
        <f t="shared" si="23"/>
        <v>145</v>
      </c>
      <c r="L132" s="35">
        <f t="shared" ref="L132:L163" si="26">IF(D132="","",I132-K132)</f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>
        <v>44809</v>
      </c>
      <c r="R132" s="201"/>
      <c r="S132" s="202"/>
      <c r="T132" s="203"/>
      <c r="U132" s="204"/>
      <c r="V132" s="205"/>
      <c r="W132" s="238"/>
      <c r="X132" s="239"/>
      <c r="Y132" s="240"/>
      <c r="Z132" s="241"/>
      <c r="AA132" s="242"/>
      <c r="AB132" s="26"/>
      <c r="AC132" s="27"/>
      <c r="AD132" s="36" t="str">
        <f t="shared" si="24"/>
        <v/>
      </c>
      <c r="AE132" s="28"/>
      <c r="AF132" s="29"/>
      <c r="AG132" s="30"/>
      <c r="AH132" s="189" t="s">
        <v>550</v>
      </c>
      <c r="AI132" s="189" t="s">
        <v>551</v>
      </c>
      <c r="AJ132" s="189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22"/>
        <v>220</v>
      </c>
      <c r="H133" s="12" t="s">
        <v>30</v>
      </c>
      <c r="I133" s="33">
        <f t="shared" si="25"/>
        <v>220</v>
      </c>
      <c r="J133" s="11"/>
      <c r="K133" s="34">
        <f t="shared" si="23"/>
        <v>220</v>
      </c>
      <c r="L133" s="35">
        <f t="shared" si="26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>
        <v>44809</v>
      </c>
      <c r="R133" s="201"/>
      <c r="S133" s="202"/>
      <c r="T133" s="203"/>
      <c r="U133" s="204"/>
      <c r="V133" s="205"/>
      <c r="W133" s="238"/>
      <c r="X133" s="239"/>
      <c r="Y133" s="240"/>
      <c r="Z133" s="241"/>
      <c r="AA133" s="242"/>
      <c r="AB133" s="26"/>
      <c r="AC133" s="27"/>
      <c r="AD133" s="36" t="str">
        <f t="shared" si="24"/>
        <v/>
      </c>
      <c r="AE133" s="28"/>
      <c r="AF133" s="29"/>
      <c r="AG133" s="30"/>
      <c r="AH133" s="189" t="s">
        <v>555</v>
      </c>
      <c r="AI133" s="189"/>
      <c r="AJ133" s="189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ref="G134:G163" si="27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5"/>
        <v>220</v>
      </c>
      <c r="J134" s="11"/>
      <c r="K134" s="34">
        <f t="shared" si="23"/>
        <v>220</v>
      </c>
      <c r="L134" s="35">
        <f t="shared" si="26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>
        <v>44809</v>
      </c>
      <c r="R134" s="201" t="s">
        <v>108</v>
      </c>
      <c r="S134" s="202">
        <v>60</v>
      </c>
      <c r="T134" s="203" t="s">
        <v>560</v>
      </c>
      <c r="U134" s="204" t="s">
        <v>134</v>
      </c>
      <c r="V134" s="205"/>
      <c r="W134" s="238" t="s">
        <v>108</v>
      </c>
      <c r="X134" s="239">
        <v>50</v>
      </c>
      <c r="Y134" s="240" t="s">
        <v>561</v>
      </c>
      <c r="Z134" s="241" t="s">
        <v>151</v>
      </c>
      <c r="AA134" s="242"/>
      <c r="AB134" s="26"/>
      <c r="AC134" s="27"/>
      <c r="AD134" s="36" t="str">
        <f t="shared" si="24"/>
        <v/>
      </c>
      <c r="AE134" s="28"/>
      <c r="AF134" s="29"/>
      <c r="AG134" s="30"/>
      <c r="AH134" s="189" t="s">
        <v>558</v>
      </c>
      <c r="AI134" s="189"/>
      <c r="AJ134" s="189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27"/>
        <v>0</v>
      </c>
      <c r="H135" s="12" t="s">
        <v>30</v>
      </c>
      <c r="I135" s="33">
        <f t="shared" si="25"/>
        <v>0</v>
      </c>
      <c r="J135" s="11"/>
      <c r="K135" s="34">
        <f t="shared" si="23"/>
        <v>0</v>
      </c>
      <c r="L135" s="35">
        <f t="shared" si="26"/>
        <v>0</v>
      </c>
      <c r="M135" s="37"/>
      <c r="N135" s="38"/>
      <c r="O135" s="152"/>
      <c r="P135" s="148"/>
      <c r="Q135" s="39"/>
      <c r="R135" s="201"/>
      <c r="S135" s="202"/>
      <c r="T135" s="203"/>
      <c r="U135" s="204"/>
      <c r="V135" s="205"/>
      <c r="W135" s="238"/>
      <c r="X135" s="239"/>
      <c r="Y135" s="240"/>
      <c r="Z135" s="241"/>
      <c r="AA135" s="242"/>
      <c r="AB135" s="26"/>
      <c r="AC135" s="27"/>
      <c r="AD135" s="36" t="str">
        <f t="shared" si="24"/>
        <v/>
      </c>
      <c r="AE135" s="28"/>
      <c r="AF135" s="29"/>
      <c r="AG135" s="30"/>
      <c r="AH135" s="189" t="s">
        <v>564</v>
      </c>
      <c r="AI135" s="189"/>
      <c r="AJ135" s="189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27"/>
        <v>175</v>
      </c>
      <c r="H136" s="12" t="s">
        <v>46</v>
      </c>
      <c r="I136" s="33">
        <f t="shared" si="25"/>
        <v>160</v>
      </c>
      <c r="J136" s="11"/>
      <c r="K136" s="34">
        <f t="shared" si="23"/>
        <v>160</v>
      </c>
      <c r="L136" s="35">
        <f t="shared" si="26"/>
        <v>0</v>
      </c>
      <c r="M136" s="37" t="s">
        <v>154</v>
      </c>
      <c r="N136" s="38">
        <v>160</v>
      </c>
      <c r="O136" s="152"/>
      <c r="P136" s="148"/>
      <c r="Q136" s="39"/>
      <c r="R136" s="201"/>
      <c r="S136" s="202"/>
      <c r="T136" s="203"/>
      <c r="U136" s="204"/>
      <c r="V136" s="205"/>
      <c r="W136" s="238"/>
      <c r="X136" s="239"/>
      <c r="Y136" s="240"/>
      <c r="Z136" s="241"/>
      <c r="AA136" s="242"/>
      <c r="AB136" s="26"/>
      <c r="AC136" s="27"/>
      <c r="AD136" s="36" t="str">
        <f t="shared" si="24"/>
        <v/>
      </c>
      <c r="AE136" s="28"/>
      <c r="AF136" s="29"/>
      <c r="AG136" s="30"/>
      <c r="AH136" s="189" t="s">
        <v>534</v>
      </c>
      <c r="AI136" s="189"/>
      <c r="AJ136" s="189"/>
    </row>
    <row r="137" spans="1:36" s="4" customFormat="1" ht="15" customHeight="1" x14ac:dyDescent="0.15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27"/>
        <v>175</v>
      </c>
      <c r="H137" s="12" t="s">
        <v>30</v>
      </c>
      <c r="I137" s="33">
        <f t="shared" si="25"/>
        <v>175</v>
      </c>
      <c r="J137" s="11"/>
      <c r="K137" s="34">
        <f t="shared" si="23"/>
        <v>175</v>
      </c>
      <c r="L137" s="35">
        <f t="shared" si="26"/>
        <v>0</v>
      </c>
      <c r="M137" s="37" t="s">
        <v>154</v>
      </c>
      <c r="N137" s="38">
        <v>175</v>
      </c>
      <c r="O137" s="152"/>
      <c r="P137" s="148"/>
      <c r="Q137" s="39"/>
      <c r="R137" s="201"/>
      <c r="S137" s="202"/>
      <c r="T137" s="203"/>
      <c r="U137" s="204"/>
      <c r="V137" s="205"/>
      <c r="W137" s="238"/>
      <c r="X137" s="239"/>
      <c r="Y137" s="240"/>
      <c r="Z137" s="241"/>
      <c r="AA137" s="242"/>
      <c r="AB137" s="26"/>
      <c r="AC137" s="27"/>
      <c r="AD137" s="36" t="str">
        <f t="shared" si="24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27"/>
        <v>220</v>
      </c>
      <c r="H138" s="12" t="s">
        <v>30</v>
      </c>
      <c r="I138" s="33">
        <f t="shared" si="25"/>
        <v>220</v>
      </c>
      <c r="J138" s="11"/>
      <c r="K138" s="34">
        <f t="shared" si="23"/>
        <v>220</v>
      </c>
      <c r="L138" s="35">
        <f t="shared" si="26"/>
        <v>0</v>
      </c>
      <c r="M138" s="37" t="s">
        <v>154</v>
      </c>
      <c r="N138" s="38">
        <v>220</v>
      </c>
      <c r="O138" s="152"/>
      <c r="P138" s="148"/>
      <c r="Q138" s="39"/>
      <c r="R138" s="201"/>
      <c r="S138" s="202"/>
      <c r="T138" s="203"/>
      <c r="U138" s="204"/>
      <c r="V138" s="205"/>
      <c r="W138" s="238"/>
      <c r="X138" s="239"/>
      <c r="Y138" s="240"/>
      <c r="Z138" s="241"/>
      <c r="AA138" s="242"/>
      <c r="AB138" s="26"/>
      <c r="AC138" s="27"/>
      <c r="AD138" s="36" t="str">
        <f t="shared" si="24"/>
        <v/>
      </c>
      <c r="AE138" s="28"/>
      <c r="AF138" s="29"/>
      <c r="AG138" s="30"/>
      <c r="AH138" s="189" t="s">
        <v>572</v>
      </c>
      <c r="AI138" s="189"/>
      <c r="AJ138" s="189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27"/>
        <v>160</v>
      </c>
      <c r="H139" s="12" t="s">
        <v>30</v>
      </c>
      <c r="I139" s="33">
        <f t="shared" si="25"/>
        <v>160</v>
      </c>
      <c r="J139" s="11"/>
      <c r="K139" s="34">
        <f t="shared" si="23"/>
        <v>160</v>
      </c>
      <c r="L139" s="35">
        <f t="shared" si="26"/>
        <v>0</v>
      </c>
      <c r="M139" s="37" t="s">
        <v>154</v>
      </c>
      <c r="N139" s="38">
        <v>160</v>
      </c>
      <c r="O139" s="152"/>
      <c r="P139" s="148"/>
      <c r="Q139" s="39"/>
      <c r="R139" s="201"/>
      <c r="S139" s="202"/>
      <c r="T139" s="203"/>
      <c r="U139" s="204"/>
      <c r="V139" s="205"/>
      <c r="W139" s="238"/>
      <c r="X139" s="239"/>
      <c r="Y139" s="240"/>
      <c r="Z139" s="241"/>
      <c r="AA139" s="242"/>
      <c r="AB139" s="26"/>
      <c r="AC139" s="27"/>
      <c r="AD139" s="36" t="str">
        <f t="shared" si="24"/>
        <v/>
      </c>
      <c r="AE139" s="28"/>
      <c r="AF139" s="29"/>
      <c r="AG139" s="30"/>
      <c r="AH139" s="189" t="s">
        <v>577</v>
      </c>
      <c r="AI139" s="189" t="s">
        <v>578</v>
      </c>
      <c r="AJ139" s="189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27"/>
        <v>190</v>
      </c>
      <c r="H140" s="12" t="s">
        <v>30</v>
      </c>
      <c r="I140" s="33">
        <f t="shared" si="25"/>
        <v>190</v>
      </c>
      <c r="J140" s="11"/>
      <c r="K140" s="34">
        <f t="shared" si="23"/>
        <v>190</v>
      </c>
      <c r="L140" s="35">
        <f t="shared" si="26"/>
        <v>0</v>
      </c>
      <c r="M140" s="37" t="s">
        <v>154</v>
      </c>
      <c r="N140" s="38">
        <v>190</v>
      </c>
      <c r="O140" s="152"/>
      <c r="P140" s="148"/>
      <c r="Q140" s="39"/>
      <c r="R140" s="201"/>
      <c r="S140" s="202"/>
      <c r="T140" s="203"/>
      <c r="U140" s="204"/>
      <c r="V140" s="205"/>
      <c r="W140" s="238"/>
      <c r="X140" s="239"/>
      <c r="Y140" s="240"/>
      <c r="Z140" s="241"/>
      <c r="AA140" s="242"/>
      <c r="AB140" s="26"/>
      <c r="AC140" s="27"/>
      <c r="AD140" s="36" t="str">
        <f t="shared" si="24"/>
        <v/>
      </c>
      <c r="AE140" s="28"/>
      <c r="AF140" s="29"/>
      <c r="AG140" s="30"/>
      <c r="AH140" s="189" t="s">
        <v>581</v>
      </c>
      <c r="AI140" s="189" t="s">
        <v>582</v>
      </c>
      <c r="AJ140" s="189" t="s">
        <v>583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27"/>
        <v>220</v>
      </c>
      <c r="H141" s="12" t="s">
        <v>30</v>
      </c>
      <c r="I141" s="33">
        <f t="shared" si="25"/>
        <v>220</v>
      </c>
      <c r="J141" s="11"/>
      <c r="K141" s="34">
        <f t="shared" si="23"/>
        <v>220</v>
      </c>
      <c r="L141" s="35">
        <f t="shared" si="26"/>
        <v>0</v>
      </c>
      <c r="M141" s="37" t="s">
        <v>154</v>
      </c>
      <c r="N141" s="38">
        <v>220</v>
      </c>
      <c r="O141" s="152"/>
      <c r="P141" s="148"/>
      <c r="Q141" s="39"/>
      <c r="R141" s="201"/>
      <c r="S141" s="202"/>
      <c r="T141" s="203"/>
      <c r="U141" s="204"/>
      <c r="V141" s="205"/>
      <c r="W141" s="238"/>
      <c r="X141" s="239"/>
      <c r="Y141" s="240"/>
      <c r="Z141" s="241"/>
      <c r="AA141" s="242"/>
      <c r="AB141" s="26"/>
      <c r="AC141" s="27"/>
      <c r="AD141" s="36" t="str">
        <f t="shared" si="24"/>
        <v/>
      </c>
      <c r="AE141" s="28"/>
      <c r="AF141" s="29"/>
      <c r="AG141" s="30"/>
      <c r="AH141" s="189" t="s">
        <v>586</v>
      </c>
      <c r="AI141" s="189"/>
      <c r="AJ141" s="189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27"/>
        <v>220</v>
      </c>
      <c r="H142" s="12" t="s">
        <v>30</v>
      </c>
      <c r="I142" s="33">
        <f t="shared" si="25"/>
        <v>220</v>
      </c>
      <c r="J142" s="11"/>
      <c r="K142" s="34">
        <f t="shared" si="23"/>
        <v>220</v>
      </c>
      <c r="L142" s="35">
        <f t="shared" si="26"/>
        <v>0</v>
      </c>
      <c r="M142" s="37" t="s">
        <v>187</v>
      </c>
      <c r="N142" s="38">
        <v>220</v>
      </c>
      <c r="O142" s="152"/>
      <c r="P142" s="148"/>
      <c r="Q142" s="39">
        <v>44809</v>
      </c>
      <c r="R142" s="201"/>
      <c r="S142" s="202"/>
      <c r="T142" s="203"/>
      <c r="U142" s="204"/>
      <c r="V142" s="205"/>
      <c r="W142" s="238"/>
      <c r="X142" s="239"/>
      <c r="Y142" s="240"/>
      <c r="Z142" s="241"/>
      <c r="AA142" s="242"/>
      <c r="AB142" s="26"/>
      <c r="AC142" s="27"/>
      <c r="AD142" s="36" t="str">
        <f t="shared" si="24"/>
        <v/>
      </c>
      <c r="AE142" s="28"/>
      <c r="AF142" s="29"/>
      <c r="AG142" s="30"/>
      <c r="AH142" s="189" t="s">
        <v>608</v>
      </c>
      <c r="AI142" s="189"/>
      <c r="AJ142" s="189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27"/>
        <v>170</v>
      </c>
      <c r="H143" s="12" t="s">
        <v>30</v>
      </c>
      <c r="I143" s="33">
        <f t="shared" si="25"/>
        <v>170</v>
      </c>
      <c r="J143" s="11" t="s">
        <v>591</v>
      </c>
      <c r="K143" s="34">
        <f t="shared" si="23"/>
        <v>91</v>
      </c>
      <c r="L143" s="35">
        <f t="shared" si="26"/>
        <v>79</v>
      </c>
      <c r="M143" s="37" t="s">
        <v>108</v>
      </c>
      <c r="N143" s="38">
        <v>45</v>
      </c>
      <c r="O143" s="152" t="s">
        <v>592</v>
      </c>
      <c r="P143" s="148" t="s">
        <v>126</v>
      </c>
      <c r="Q143" s="39">
        <v>44827</v>
      </c>
      <c r="R143" s="201" t="s">
        <v>108</v>
      </c>
      <c r="S143" s="202">
        <v>46</v>
      </c>
      <c r="T143" s="203" t="s">
        <v>593</v>
      </c>
      <c r="U143" s="204" t="s">
        <v>134</v>
      </c>
      <c r="V143" s="205"/>
      <c r="W143" s="238" t="s">
        <v>108</v>
      </c>
      <c r="X143" s="239" t="s">
        <v>594</v>
      </c>
      <c r="Y143" s="240" t="s">
        <v>595</v>
      </c>
      <c r="Z143" s="241" t="s">
        <v>596</v>
      </c>
      <c r="AA143" s="242"/>
      <c r="AB143" s="26"/>
      <c r="AC143" s="27"/>
      <c r="AD143" s="36" t="str">
        <f t="shared" si="24"/>
        <v/>
      </c>
      <c r="AE143" s="28"/>
      <c r="AF143" s="29"/>
      <c r="AG143" s="30"/>
      <c r="AH143" s="189" t="s">
        <v>605</v>
      </c>
      <c r="AI143" s="189" t="s">
        <v>606</v>
      </c>
      <c r="AJ143" s="189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27"/>
        <v>220</v>
      </c>
      <c r="H144" s="12" t="s">
        <v>30</v>
      </c>
      <c r="I144" s="33">
        <f t="shared" si="25"/>
        <v>220</v>
      </c>
      <c r="J144" s="11"/>
      <c r="K144" s="34">
        <f t="shared" si="23"/>
        <v>220</v>
      </c>
      <c r="L144" s="35">
        <f t="shared" si="26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>
        <v>44813</v>
      </c>
      <c r="R144" s="201"/>
      <c r="S144" s="202"/>
      <c r="T144" s="203"/>
      <c r="U144" s="204"/>
      <c r="V144" s="205"/>
      <c r="W144" s="238"/>
      <c r="X144" s="239"/>
      <c r="Y144" s="240"/>
      <c r="Z144" s="241"/>
      <c r="AA144" s="242"/>
      <c r="AB144" s="26"/>
      <c r="AC144" s="27"/>
      <c r="AD144" s="36" t="str">
        <f t="shared" si="24"/>
        <v/>
      </c>
      <c r="AE144" s="28"/>
      <c r="AF144" s="29"/>
      <c r="AG144" s="30"/>
      <c r="AH144" s="189" t="s">
        <v>604</v>
      </c>
      <c r="AI144" s="189"/>
      <c r="AJ144" s="189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27"/>
        <v>220</v>
      </c>
      <c r="H145" s="12" t="s">
        <v>30</v>
      </c>
      <c r="I145" s="33">
        <f t="shared" si="25"/>
        <v>220</v>
      </c>
      <c r="J145" s="11"/>
      <c r="K145" s="34">
        <f t="shared" ref="K145:K163" si="28">SUM(N145,S145,X145)</f>
        <v>220</v>
      </c>
      <c r="L145" s="35">
        <f t="shared" si="26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>
        <v>44813</v>
      </c>
      <c r="R145" s="201" t="s">
        <v>108</v>
      </c>
      <c r="S145" s="202">
        <v>110</v>
      </c>
      <c r="T145" s="203" t="s">
        <v>166</v>
      </c>
      <c r="U145" s="204" t="s">
        <v>134</v>
      </c>
      <c r="V145" s="205"/>
      <c r="W145" s="238"/>
      <c r="X145" s="239"/>
      <c r="Y145" s="240"/>
      <c r="Z145" s="241"/>
      <c r="AA145" s="242"/>
      <c r="AB145" s="26"/>
      <c r="AC145" s="27"/>
      <c r="AD145" s="36" t="str">
        <f t="shared" si="24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27"/>
        <v>220</v>
      </c>
      <c r="H146" s="12" t="s">
        <v>30</v>
      </c>
      <c r="I146" s="33">
        <f t="shared" si="25"/>
        <v>220</v>
      </c>
      <c r="J146" s="11"/>
      <c r="K146" s="34">
        <f t="shared" si="28"/>
        <v>220</v>
      </c>
      <c r="L146" s="35">
        <f t="shared" si="26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>
        <v>44813</v>
      </c>
      <c r="R146" s="201"/>
      <c r="S146" s="202"/>
      <c r="T146" s="203"/>
      <c r="U146" s="204"/>
      <c r="V146" s="205"/>
      <c r="W146" s="238"/>
      <c r="X146" s="239"/>
      <c r="Y146" s="240"/>
      <c r="Z146" s="241"/>
      <c r="AA146" s="242"/>
      <c r="AB146" s="26"/>
      <c r="AC146" s="27"/>
      <c r="AD146" s="36" t="str">
        <f t="shared" si="24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27"/>
        <v>170</v>
      </c>
      <c r="H147" s="12" t="s">
        <v>30</v>
      </c>
      <c r="I147" s="33">
        <f t="shared" si="25"/>
        <v>170</v>
      </c>
      <c r="J147" s="11"/>
      <c r="K147" s="34">
        <f t="shared" si="28"/>
        <v>315</v>
      </c>
      <c r="L147" s="35">
        <f t="shared" si="26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>
        <v>44813</v>
      </c>
      <c r="R147" s="201"/>
      <c r="S147" s="202"/>
      <c r="T147" s="203"/>
      <c r="U147" s="204"/>
      <c r="V147" s="205"/>
      <c r="W147" s="238"/>
      <c r="X147" s="239"/>
      <c r="Y147" s="240"/>
      <c r="Z147" s="241"/>
      <c r="AA147" s="242"/>
      <c r="AB147" s="26"/>
      <c r="AC147" s="27"/>
      <c r="AD147" s="36" t="str">
        <f t="shared" si="24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27"/>
        <v>160</v>
      </c>
      <c r="H148" s="12" t="s">
        <v>46</v>
      </c>
      <c r="I148" s="33">
        <f t="shared" si="25"/>
        <v>145</v>
      </c>
      <c r="J148" s="11"/>
      <c r="K148" s="34">
        <f t="shared" si="28"/>
        <v>0</v>
      </c>
      <c r="L148" s="35">
        <f t="shared" si="26"/>
        <v>145</v>
      </c>
      <c r="M148" s="37"/>
      <c r="N148" s="38"/>
      <c r="O148" s="152"/>
      <c r="P148" s="148"/>
      <c r="Q148" s="39"/>
      <c r="R148" s="201"/>
      <c r="S148" s="202"/>
      <c r="T148" s="203"/>
      <c r="U148" s="204"/>
      <c r="V148" s="205"/>
      <c r="W148" s="238"/>
      <c r="X148" s="239"/>
      <c r="Y148" s="240"/>
      <c r="Z148" s="241"/>
      <c r="AA148" s="242"/>
      <c r="AB148" s="26"/>
      <c r="AC148" s="27"/>
      <c r="AD148" s="36" t="str">
        <f t="shared" si="24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27"/>
        <v>170</v>
      </c>
      <c r="H149" s="12" t="s">
        <v>30</v>
      </c>
      <c r="I149" s="33">
        <f t="shared" si="25"/>
        <v>170</v>
      </c>
      <c r="J149" s="11"/>
      <c r="K149" s="34">
        <f t="shared" si="28"/>
        <v>70</v>
      </c>
      <c r="L149" s="35">
        <f t="shared" si="26"/>
        <v>100</v>
      </c>
      <c r="M149" s="37" t="s">
        <v>187</v>
      </c>
      <c r="N149" s="38">
        <v>70</v>
      </c>
      <c r="O149" s="152"/>
      <c r="P149" s="148"/>
      <c r="Q149" s="39">
        <v>44813</v>
      </c>
      <c r="R149" s="201"/>
      <c r="S149" s="202"/>
      <c r="T149" s="203"/>
      <c r="U149" s="204"/>
      <c r="V149" s="205"/>
      <c r="W149" s="238"/>
      <c r="X149" s="239"/>
      <c r="Y149" s="240"/>
      <c r="Z149" s="241"/>
      <c r="AA149" s="242"/>
      <c r="AB149" s="26"/>
      <c r="AC149" s="27"/>
      <c r="AD149" s="36" t="str">
        <f t="shared" ref="AD149:AD163" si="29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15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27"/>
        <v>160</v>
      </c>
      <c r="H150" s="12" t="s">
        <v>46</v>
      </c>
      <c r="I150" s="33">
        <f t="shared" si="25"/>
        <v>145</v>
      </c>
      <c r="J150" s="11"/>
      <c r="K150" s="34">
        <f t="shared" si="28"/>
        <v>50</v>
      </c>
      <c r="L150" s="35">
        <f t="shared" si="26"/>
        <v>95</v>
      </c>
      <c r="M150" s="37" t="s">
        <v>187</v>
      </c>
      <c r="N150" s="38">
        <v>50</v>
      </c>
      <c r="O150" s="152"/>
      <c r="P150" s="148"/>
      <c r="Q150" s="39">
        <v>44813</v>
      </c>
      <c r="R150" s="201"/>
      <c r="S150" s="202"/>
      <c r="T150" s="203"/>
      <c r="U150" s="204"/>
      <c r="V150" s="205"/>
      <c r="W150" s="238"/>
      <c r="X150" s="239"/>
      <c r="Y150" s="240"/>
      <c r="Z150" s="241"/>
      <c r="AA150" s="242"/>
      <c r="AB150" s="26"/>
      <c r="AC150" s="27"/>
      <c r="AD150" s="36" t="str">
        <f t="shared" si="29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15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27"/>
        <v>220</v>
      </c>
      <c r="H151" s="12" t="s">
        <v>30</v>
      </c>
      <c r="I151" s="33">
        <f t="shared" si="25"/>
        <v>220</v>
      </c>
      <c r="J151" s="11"/>
      <c r="K151" s="34">
        <f t="shared" si="28"/>
        <v>0</v>
      </c>
      <c r="L151" s="35">
        <f t="shared" si="26"/>
        <v>220</v>
      </c>
      <c r="M151" s="37"/>
      <c r="N151" s="38"/>
      <c r="O151" s="152"/>
      <c r="P151" s="148"/>
      <c r="Q151" s="39"/>
      <c r="R151" s="201"/>
      <c r="S151" s="202"/>
      <c r="T151" s="203"/>
      <c r="U151" s="204"/>
      <c r="V151" s="205"/>
      <c r="W151" s="238"/>
      <c r="X151" s="239"/>
      <c r="Y151" s="240"/>
      <c r="Z151" s="241"/>
      <c r="AA151" s="242"/>
      <c r="AB151" s="26"/>
      <c r="AC151" s="27"/>
      <c r="AD151" s="36" t="str">
        <f t="shared" si="29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27"/>
        <v>220</v>
      </c>
      <c r="H152" s="12" t="s">
        <v>30</v>
      </c>
      <c r="I152" s="33">
        <f t="shared" si="25"/>
        <v>220</v>
      </c>
      <c r="J152" s="11"/>
      <c r="K152" s="34">
        <f t="shared" si="28"/>
        <v>220</v>
      </c>
      <c r="L152" s="35">
        <f t="shared" si="26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>
        <v>44813</v>
      </c>
      <c r="R152" s="201" t="s">
        <v>108</v>
      </c>
      <c r="S152" s="202">
        <v>55</v>
      </c>
      <c r="T152" s="203" t="s">
        <v>626</v>
      </c>
      <c r="U152" s="204" t="s">
        <v>134</v>
      </c>
      <c r="V152" s="205"/>
      <c r="W152" s="238" t="s">
        <v>108</v>
      </c>
      <c r="X152" s="239">
        <v>55</v>
      </c>
      <c r="Y152" s="240" t="s">
        <v>627</v>
      </c>
      <c r="Z152" s="241" t="s">
        <v>151</v>
      </c>
      <c r="AA152" s="242"/>
      <c r="AB152" s="26"/>
      <c r="AC152" s="27"/>
      <c r="AD152" s="36" t="str">
        <f t="shared" si="29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27"/>
        <v>170</v>
      </c>
      <c r="H153" s="12" t="s">
        <v>30</v>
      </c>
      <c r="I153" s="33">
        <f t="shared" si="25"/>
        <v>170</v>
      </c>
      <c r="J153" s="11"/>
      <c r="K153" s="34">
        <f t="shared" si="28"/>
        <v>170</v>
      </c>
      <c r="L153" s="35">
        <f t="shared" si="26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>
        <v>44813</v>
      </c>
      <c r="R153" s="201" t="s">
        <v>462</v>
      </c>
      <c r="S153" s="202">
        <v>50</v>
      </c>
      <c r="T153" s="203"/>
      <c r="U153" s="204"/>
      <c r="V153" s="205"/>
      <c r="W153" s="238"/>
      <c r="X153" s="239"/>
      <c r="Y153" s="240"/>
      <c r="Z153" s="241"/>
      <c r="AA153" s="242"/>
      <c r="AB153" s="26"/>
      <c r="AC153" s="27"/>
      <c r="AD153" s="36" t="str">
        <f t="shared" si="29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27"/>
        <v>170</v>
      </c>
      <c r="H154" s="12" t="s">
        <v>30</v>
      </c>
      <c r="I154" s="33">
        <f t="shared" si="25"/>
        <v>170</v>
      </c>
      <c r="J154" s="11"/>
      <c r="K154" s="34">
        <f t="shared" si="28"/>
        <v>170</v>
      </c>
      <c r="L154" s="35">
        <f t="shared" si="26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>
        <v>44813</v>
      </c>
      <c r="R154" s="201" t="s">
        <v>108</v>
      </c>
      <c r="S154" s="202">
        <v>85</v>
      </c>
      <c r="T154" s="203" t="s">
        <v>634</v>
      </c>
      <c r="U154" s="204" t="s">
        <v>134</v>
      </c>
      <c r="V154" s="205"/>
      <c r="W154" s="238"/>
      <c r="X154" s="239"/>
      <c r="Y154" s="240"/>
      <c r="Z154" s="241"/>
      <c r="AA154" s="242"/>
      <c r="AB154" s="26"/>
      <c r="AC154" s="27"/>
      <c r="AD154" s="36" t="str">
        <f t="shared" si="29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15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27"/>
        <v>170</v>
      </c>
      <c r="H155" s="12" t="s">
        <v>30</v>
      </c>
      <c r="I155" s="33">
        <f t="shared" si="25"/>
        <v>170</v>
      </c>
      <c r="J155" s="11"/>
      <c r="K155" s="34">
        <f t="shared" si="28"/>
        <v>170</v>
      </c>
      <c r="L155" s="35">
        <f t="shared" si="26"/>
        <v>0</v>
      </c>
      <c r="M155" s="37" t="s">
        <v>154</v>
      </c>
      <c r="N155" s="38">
        <v>170</v>
      </c>
      <c r="O155" s="152"/>
      <c r="P155" s="148"/>
      <c r="Q155" s="39"/>
      <c r="R155" s="201"/>
      <c r="S155" s="202"/>
      <c r="T155" s="203"/>
      <c r="U155" s="204"/>
      <c r="V155" s="205"/>
      <c r="W155" s="238"/>
      <c r="X155" s="239"/>
      <c r="Y155" s="240"/>
      <c r="Z155" s="241"/>
      <c r="AA155" s="242"/>
      <c r="AB155" s="26"/>
      <c r="AC155" s="27"/>
      <c r="AD155" s="36" t="str">
        <f t="shared" si="29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27"/>
        <v>190</v>
      </c>
      <c r="H156" s="12" t="s">
        <v>30</v>
      </c>
      <c r="I156" s="33">
        <f t="shared" si="25"/>
        <v>190</v>
      </c>
      <c r="J156" s="11"/>
      <c r="K156" s="34">
        <f t="shared" si="28"/>
        <v>190</v>
      </c>
      <c r="L156" s="35">
        <f t="shared" si="26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1" t="s">
        <v>108</v>
      </c>
      <c r="S156" s="202">
        <v>64</v>
      </c>
      <c r="T156" s="203" t="s">
        <v>640</v>
      </c>
      <c r="U156" s="204" t="s">
        <v>151</v>
      </c>
      <c r="V156" s="205"/>
      <c r="W156" s="238" t="s">
        <v>108</v>
      </c>
      <c r="X156" s="239">
        <v>62</v>
      </c>
      <c r="Y156" s="240" t="s">
        <v>641</v>
      </c>
      <c r="Z156" s="241" t="s">
        <v>152</v>
      </c>
      <c r="AA156" s="242"/>
      <c r="AB156" s="26"/>
      <c r="AC156" s="27"/>
      <c r="AD156" s="36" t="str">
        <f t="shared" si="29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27"/>
        <v>220</v>
      </c>
      <c r="H157" s="12" t="s">
        <v>30</v>
      </c>
      <c r="I157" s="33">
        <f t="shared" si="25"/>
        <v>220</v>
      </c>
      <c r="J157" s="11"/>
      <c r="K157" s="34">
        <f t="shared" si="28"/>
        <v>220</v>
      </c>
      <c r="L157" s="35">
        <f t="shared" si="26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>
        <v>44813</v>
      </c>
      <c r="R157" s="201"/>
      <c r="S157" s="202"/>
      <c r="T157" s="203"/>
      <c r="U157" s="204"/>
      <c r="V157" s="205"/>
      <c r="W157" s="238"/>
      <c r="X157" s="239"/>
      <c r="Y157" s="240"/>
      <c r="Z157" s="241"/>
      <c r="AA157" s="242"/>
      <c r="AB157" s="26"/>
      <c r="AC157" s="27"/>
      <c r="AD157" s="36" t="str">
        <f t="shared" si="29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27"/>
        <v>190</v>
      </c>
      <c r="H158" s="12" t="s">
        <v>30</v>
      </c>
      <c r="I158" s="33">
        <f t="shared" si="25"/>
        <v>190</v>
      </c>
      <c r="J158" s="11"/>
      <c r="K158" s="34">
        <f t="shared" si="28"/>
        <v>190</v>
      </c>
      <c r="L158" s="35">
        <f t="shared" si="26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>
        <v>44813</v>
      </c>
      <c r="R158" s="201" t="s">
        <v>108</v>
      </c>
      <c r="S158" s="202">
        <v>65</v>
      </c>
      <c r="T158" s="203" t="s">
        <v>648</v>
      </c>
      <c r="U158" s="204" t="s">
        <v>134</v>
      </c>
      <c r="V158" s="205"/>
      <c r="W158" s="238" t="s">
        <v>108</v>
      </c>
      <c r="X158" s="239">
        <v>55</v>
      </c>
      <c r="Y158" s="240" t="s">
        <v>649</v>
      </c>
      <c r="Z158" s="241" t="s">
        <v>151</v>
      </c>
      <c r="AA158" s="242"/>
      <c r="AB158" s="26"/>
      <c r="AC158" s="27"/>
      <c r="AD158" s="36" t="str">
        <f t="shared" si="29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27"/>
        <v>160</v>
      </c>
      <c r="H159" s="12" t="s">
        <v>30</v>
      </c>
      <c r="I159" s="33">
        <f t="shared" si="25"/>
        <v>160</v>
      </c>
      <c r="J159" s="11"/>
      <c r="K159" s="34">
        <f t="shared" si="28"/>
        <v>160</v>
      </c>
      <c r="L159" s="35">
        <f t="shared" si="26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>
        <v>44813</v>
      </c>
      <c r="R159" s="201" t="s">
        <v>108</v>
      </c>
      <c r="S159" s="202">
        <v>55</v>
      </c>
      <c r="T159" s="203" t="s">
        <v>653</v>
      </c>
      <c r="U159" s="204" t="s">
        <v>134</v>
      </c>
      <c r="V159" s="205"/>
      <c r="W159" s="238" t="s">
        <v>108</v>
      </c>
      <c r="X159" s="239">
        <v>50</v>
      </c>
      <c r="Y159" s="240" t="s">
        <v>654</v>
      </c>
      <c r="Z159" s="241" t="s">
        <v>151</v>
      </c>
      <c r="AA159" s="242"/>
      <c r="AB159" s="26"/>
      <c r="AC159" s="27"/>
      <c r="AD159" s="36" t="str">
        <f t="shared" si="29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27"/>
        <v>170</v>
      </c>
      <c r="H160" s="12" t="s">
        <v>46</v>
      </c>
      <c r="I160" s="33">
        <f t="shared" si="25"/>
        <v>155</v>
      </c>
      <c r="J160" s="11"/>
      <c r="K160" s="34">
        <f t="shared" si="28"/>
        <v>155</v>
      </c>
      <c r="L160" s="35">
        <f t="shared" si="26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>
        <v>44813</v>
      </c>
      <c r="R160" s="201" t="s">
        <v>108</v>
      </c>
      <c r="S160" s="202">
        <v>50</v>
      </c>
      <c r="T160" s="203" t="s">
        <v>657</v>
      </c>
      <c r="U160" s="204" t="s">
        <v>134</v>
      </c>
      <c r="V160" s="205"/>
      <c r="W160" s="238" t="s">
        <v>462</v>
      </c>
      <c r="X160" s="239">
        <v>50</v>
      </c>
      <c r="Y160" s="240"/>
      <c r="Z160" s="241"/>
      <c r="AA160" s="242"/>
      <c r="AB160" s="26"/>
      <c r="AC160" s="27"/>
      <c r="AD160" s="36" t="str">
        <f t="shared" si="29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27"/>
        <v>220</v>
      </c>
      <c r="H161" s="12" t="s">
        <v>46</v>
      </c>
      <c r="I161" s="33">
        <f t="shared" si="25"/>
        <v>205</v>
      </c>
      <c r="J161" s="11"/>
      <c r="K161" s="34">
        <f t="shared" si="28"/>
        <v>205</v>
      </c>
      <c r="L161" s="35">
        <f t="shared" si="26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1" t="s">
        <v>108</v>
      </c>
      <c r="S161" s="202">
        <v>105</v>
      </c>
      <c r="T161" s="203" t="s">
        <v>661</v>
      </c>
      <c r="U161" s="204" t="s">
        <v>134</v>
      </c>
      <c r="V161" s="205"/>
      <c r="W161" s="238"/>
      <c r="X161" s="239"/>
      <c r="Y161" s="240"/>
      <c r="Z161" s="241"/>
      <c r="AA161" s="242"/>
      <c r="AB161" s="26"/>
      <c r="AC161" s="27"/>
      <c r="AD161" s="36" t="str">
        <f t="shared" si="29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27"/>
        <v>190</v>
      </c>
      <c r="H162" s="12" t="s">
        <v>30</v>
      </c>
      <c r="I162" s="33">
        <f t="shared" si="25"/>
        <v>190</v>
      </c>
      <c r="J162" s="11"/>
      <c r="K162" s="34">
        <f t="shared" si="28"/>
        <v>190</v>
      </c>
      <c r="L162" s="35">
        <f t="shared" si="26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>
        <v>44813</v>
      </c>
      <c r="R162" s="201"/>
      <c r="S162" s="202"/>
      <c r="T162" s="203"/>
      <c r="U162" s="204"/>
      <c r="V162" s="205"/>
      <c r="W162" s="238"/>
      <c r="X162" s="239"/>
      <c r="Y162" s="240"/>
      <c r="Z162" s="241"/>
      <c r="AA162" s="242"/>
      <c r="AB162" s="26"/>
      <c r="AC162" s="27"/>
      <c r="AD162" s="36" t="str">
        <f t="shared" si="29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27"/>
        <v>190</v>
      </c>
      <c r="H163" s="12" t="s">
        <v>30</v>
      </c>
      <c r="I163" s="33">
        <f t="shared" ref="I163" si="30">IF(OR(H163="Non",H163=""),G163,MAX(0,G163-15))</f>
        <v>190</v>
      </c>
      <c r="J163" s="11"/>
      <c r="K163" s="34">
        <f t="shared" si="28"/>
        <v>0</v>
      </c>
      <c r="L163" s="35">
        <f t="shared" si="26"/>
        <v>190</v>
      </c>
      <c r="M163" s="37"/>
      <c r="N163" s="38"/>
      <c r="O163" s="152"/>
      <c r="P163" s="148"/>
      <c r="Q163" s="39"/>
      <c r="R163" s="201"/>
      <c r="S163" s="202"/>
      <c r="T163" s="203"/>
      <c r="U163" s="204"/>
      <c r="V163" s="205"/>
      <c r="W163" s="238"/>
      <c r="X163" s="239"/>
      <c r="Y163" s="240"/>
      <c r="Z163" s="241"/>
      <c r="AA163" s="242"/>
      <c r="AB163" s="26"/>
      <c r="AC163" s="27"/>
      <c r="AD163" s="36" t="str">
        <f t="shared" si="29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667</v>
      </c>
      <c r="E164" s="18" t="s">
        <v>668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108</v>
      </c>
      <c r="N164" s="38">
        <v>110</v>
      </c>
      <c r="O164" s="152" t="s">
        <v>669</v>
      </c>
      <c r="P164" s="148" t="s">
        <v>134</v>
      </c>
      <c r="Q164" s="39"/>
      <c r="R164" s="201" t="s">
        <v>108</v>
      </c>
      <c r="S164" s="202">
        <v>110</v>
      </c>
      <c r="T164" s="203" t="s">
        <v>670</v>
      </c>
      <c r="U164" s="204" t="s">
        <v>151</v>
      </c>
      <c r="V164" s="205"/>
      <c r="W164" s="238"/>
      <c r="X164" s="239"/>
      <c r="Y164" s="240"/>
      <c r="Z164" s="241"/>
      <c r="AA164" s="242"/>
      <c r="AB164" s="26"/>
      <c r="AC164" s="27" t="s">
        <v>46</v>
      </c>
      <c r="AD164" s="36">
        <v>154</v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672</v>
      </c>
      <c r="E165" s="18" t="s">
        <v>673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187</v>
      </c>
      <c r="N165" s="38">
        <v>60</v>
      </c>
      <c r="O165" s="152"/>
      <c r="P165" s="148"/>
      <c r="Q165" s="39">
        <v>44821</v>
      </c>
      <c r="R165" s="201"/>
      <c r="S165" s="202"/>
      <c r="T165" s="203"/>
      <c r="U165" s="204"/>
      <c r="V165" s="205"/>
      <c r="W165" s="238"/>
      <c r="X165" s="239"/>
      <c r="Y165" s="240"/>
      <c r="Z165" s="241"/>
      <c r="AA165" s="242"/>
      <c r="AB165" s="26"/>
      <c r="AC165" s="27"/>
      <c r="AD165" s="36" t="s">
        <v>671</v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236</v>
      </c>
      <c r="E166" s="18" t="s">
        <v>674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108</v>
      </c>
      <c r="N166" s="38">
        <v>110</v>
      </c>
      <c r="O166" s="152" t="s">
        <v>675</v>
      </c>
      <c r="P166" s="148" t="s">
        <v>126</v>
      </c>
      <c r="Q166" s="39">
        <v>44821</v>
      </c>
      <c r="R166" s="201" t="s">
        <v>108</v>
      </c>
      <c r="S166" s="202">
        <v>110</v>
      </c>
      <c r="T166" s="203" t="s">
        <v>676</v>
      </c>
      <c r="U166" s="204" t="s">
        <v>134</v>
      </c>
      <c r="V166" s="205"/>
      <c r="W166" s="238"/>
      <c r="X166" s="239"/>
      <c r="Y166" s="240"/>
      <c r="Z166" s="241"/>
      <c r="AA166" s="242"/>
      <c r="AB166" s="26"/>
      <c r="AC166" s="27"/>
      <c r="AD166" s="36" t="s">
        <v>671</v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236</v>
      </c>
      <c r="E167" s="18" t="s">
        <v>677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187</v>
      </c>
      <c r="N167" s="38">
        <v>70</v>
      </c>
      <c r="O167" s="152"/>
      <c r="P167" s="148"/>
      <c r="Q167" s="39">
        <v>44821</v>
      </c>
      <c r="R167" s="201" t="s">
        <v>108</v>
      </c>
      <c r="S167" s="202">
        <v>65</v>
      </c>
      <c r="T167" s="203" t="s">
        <v>678</v>
      </c>
      <c r="U167" s="204" t="s">
        <v>134</v>
      </c>
      <c r="V167" s="205"/>
      <c r="W167" s="238" t="s">
        <v>108</v>
      </c>
      <c r="X167" s="239">
        <v>70</v>
      </c>
      <c r="Y167" s="240" t="s">
        <v>679</v>
      </c>
      <c r="Z167" s="241" t="s">
        <v>151</v>
      </c>
      <c r="AA167" s="242"/>
      <c r="AB167" s="26"/>
      <c r="AC167" s="27"/>
      <c r="AD167" s="36" t="s">
        <v>671</v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680</v>
      </c>
      <c r="E168" s="18" t="s">
        <v>681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108</v>
      </c>
      <c r="N168" s="38">
        <v>220</v>
      </c>
      <c r="O168" s="152" t="s">
        <v>682</v>
      </c>
      <c r="P168" s="148" t="s">
        <v>126</v>
      </c>
      <c r="Q168" s="39">
        <v>44821</v>
      </c>
      <c r="R168" s="201"/>
      <c r="S168" s="202"/>
      <c r="T168" s="203"/>
      <c r="U168" s="204"/>
      <c r="V168" s="205"/>
      <c r="W168" s="238"/>
      <c r="X168" s="239"/>
      <c r="Y168" s="240"/>
      <c r="Z168" s="241"/>
      <c r="AA168" s="242"/>
      <c r="AB168" s="26"/>
      <c r="AC168" s="27" t="s">
        <v>46</v>
      </c>
      <c r="AD168" s="36">
        <v>154</v>
      </c>
      <c r="AE168" s="277" t="s">
        <v>683</v>
      </c>
      <c r="AF168" s="29">
        <v>44811</v>
      </c>
      <c r="AG168" s="30"/>
      <c r="AH168" s="189"/>
      <c r="AI168" s="189"/>
      <c r="AJ168" s="189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680</v>
      </c>
      <c r="E169" s="18" t="s">
        <v>684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108</v>
      </c>
      <c r="N169" s="38">
        <v>110</v>
      </c>
      <c r="O169" s="152" t="s">
        <v>685</v>
      </c>
      <c r="P169" s="148" t="s">
        <v>126</v>
      </c>
      <c r="Q169" s="39">
        <v>44821</v>
      </c>
      <c r="R169" s="201" t="s">
        <v>108</v>
      </c>
      <c r="S169" s="202">
        <v>55</v>
      </c>
      <c r="T169" s="203" t="s">
        <v>686</v>
      </c>
      <c r="U169" s="204" t="s">
        <v>134</v>
      </c>
      <c r="V169" s="205"/>
      <c r="W169" s="238" t="s">
        <v>108</v>
      </c>
      <c r="X169" s="239">
        <v>55</v>
      </c>
      <c r="Y169" s="240" t="s">
        <v>687</v>
      </c>
      <c r="Z169" s="241" t="s">
        <v>151</v>
      </c>
      <c r="AA169" s="242"/>
      <c r="AB169" s="26"/>
      <c r="AC169" s="27"/>
      <c r="AD169" s="36" t="s">
        <v>671</v>
      </c>
      <c r="AE169" s="28"/>
      <c r="AF169" s="29"/>
      <c r="AG169" s="30"/>
      <c r="AH169" s="189"/>
      <c r="AI169" s="189"/>
      <c r="AJ169" s="189"/>
    </row>
    <row r="170" spans="1:36" s="180" customFormat="1" ht="15" customHeight="1" x14ac:dyDescent="0.15">
      <c r="A170" s="14" t="s">
        <v>6</v>
      </c>
      <c r="B170" s="15" t="s">
        <v>7</v>
      </c>
      <c r="C170" s="168" t="s">
        <v>47</v>
      </c>
      <c r="D170" s="17" t="s">
        <v>688</v>
      </c>
      <c r="E170" s="169" t="s">
        <v>212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108</v>
      </c>
      <c r="N170" s="174">
        <v>110</v>
      </c>
      <c r="O170" s="175" t="s">
        <v>689</v>
      </c>
      <c r="P170" s="176" t="s">
        <v>126</v>
      </c>
      <c r="Q170" s="177">
        <v>44813</v>
      </c>
      <c r="R170" s="201" t="s">
        <v>108</v>
      </c>
      <c r="S170" s="207">
        <v>55</v>
      </c>
      <c r="T170" s="208" t="s">
        <v>690</v>
      </c>
      <c r="U170" s="209" t="s">
        <v>134</v>
      </c>
      <c r="V170" s="210"/>
      <c r="W170" s="238" t="s">
        <v>108</v>
      </c>
      <c r="X170" s="243">
        <v>55</v>
      </c>
      <c r="Y170" s="244" t="s">
        <v>691</v>
      </c>
      <c r="Z170" s="245" t="s">
        <v>151</v>
      </c>
      <c r="AA170" s="246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189"/>
      <c r="AI170" s="189"/>
      <c r="AJ170" s="189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137</v>
      </c>
      <c r="E171" s="169" t="s">
        <v>234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154</v>
      </c>
      <c r="N171" s="174">
        <v>220</v>
      </c>
      <c r="O171" s="175"/>
      <c r="P171" s="176"/>
      <c r="Q171" s="177"/>
      <c r="R171" s="201"/>
      <c r="S171" s="207"/>
      <c r="T171" s="208"/>
      <c r="U171" s="209"/>
      <c r="V171" s="210"/>
      <c r="W171" s="238"/>
      <c r="X171" s="243"/>
      <c r="Y171" s="244"/>
      <c r="Z171" s="245"/>
      <c r="AA171" s="246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189"/>
      <c r="AI171" s="189"/>
      <c r="AJ171" s="189"/>
    </row>
    <row r="172" spans="1:36" s="180" customFormat="1" ht="15" customHeight="1" x14ac:dyDescent="0.15">
      <c r="A172" s="14" t="s">
        <v>6</v>
      </c>
      <c r="B172" s="15" t="s">
        <v>7</v>
      </c>
      <c r="C172" s="168" t="s">
        <v>47</v>
      </c>
      <c r="D172" s="17" t="s">
        <v>692</v>
      </c>
      <c r="E172" s="169" t="s">
        <v>693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187</v>
      </c>
      <c r="N172" s="174">
        <v>220</v>
      </c>
      <c r="O172" s="175"/>
      <c r="P172" s="176"/>
      <c r="Q172" s="177">
        <v>44821</v>
      </c>
      <c r="R172" s="201"/>
      <c r="S172" s="207"/>
      <c r="T172" s="208"/>
      <c r="U172" s="209"/>
      <c r="V172" s="210"/>
      <c r="W172" s="238"/>
      <c r="X172" s="243"/>
      <c r="Y172" s="244"/>
      <c r="Z172" s="245"/>
      <c r="AA172" s="246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89"/>
      <c r="AI172" s="189"/>
      <c r="AJ172" s="189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694</v>
      </c>
      <c r="E173" s="18" t="s">
        <v>695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108</v>
      </c>
      <c r="N173" s="38">
        <v>220</v>
      </c>
      <c r="O173" s="152" t="s">
        <v>696</v>
      </c>
      <c r="P173" s="148" t="s">
        <v>126</v>
      </c>
      <c r="Q173" s="39">
        <v>44821</v>
      </c>
      <c r="R173" s="201"/>
      <c r="S173" s="202"/>
      <c r="T173" s="203"/>
      <c r="U173" s="204"/>
      <c r="V173" s="205"/>
      <c r="W173" s="238"/>
      <c r="X173" s="239"/>
      <c r="Y173" s="240"/>
      <c r="Z173" s="241"/>
      <c r="AA173" s="242"/>
      <c r="AB173" s="26"/>
      <c r="AC173" s="27"/>
      <c r="AD173" s="36" t="s">
        <v>671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400</v>
      </c>
      <c r="E174" s="18" t="s">
        <v>697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108</v>
      </c>
      <c r="N174" s="38">
        <v>60</v>
      </c>
      <c r="O174" s="152" t="s">
        <v>698</v>
      </c>
      <c r="P174" s="148" t="s">
        <v>126</v>
      </c>
      <c r="Q174" s="39">
        <v>44821</v>
      </c>
      <c r="R174" s="201" t="s">
        <v>108</v>
      </c>
      <c r="S174" s="202">
        <v>60</v>
      </c>
      <c r="T174" s="203" t="s">
        <v>699</v>
      </c>
      <c r="U174" s="204" t="s">
        <v>134</v>
      </c>
      <c r="V174" s="205"/>
      <c r="W174" s="238" t="s">
        <v>462</v>
      </c>
      <c r="X174" s="239">
        <v>50</v>
      </c>
      <c r="Y174" s="240"/>
      <c r="Z174" s="241"/>
      <c r="AA174" s="242"/>
      <c r="AB174" s="26"/>
      <c r="AC174" s="27"/>
      <c r="AD174" s="36" t="s">
        <v>671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700</v>
      </c>
      <c r="E175" s="18" t="s">
        <v>607</v>
      </c>
      <c r="F175" s="19">
        <v>40354</v>
      </c>
      <c r="G175" s="32">
        <f t="shared" ref="G175:G181" si="31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181" si="32">IF(OR(H175="Non",H175=""),G175,MAX(0,G175-15))</f>
        <v>170</v>
      </c>
      <c r="J175" s="11"/>
      <c r="K175" s="34">
        <f t="shared" ref="K175:K181" si="33">SUM(N175,S175,X175)</f>
        <v>60</v>
      </c>
      <c r="L175" s="35">
        <f t="shared" ref="L175:L181" si="34">IF(D175="","",I175-K175)</f>
        <v>110</v>
      </c>
      <c r="M175" s="37" t="s">
        <v>187</v>
      </c>
      <c r="N175" s="38">
        <v>60</v>
      </c>
      <c r="O175" s="152"/>
      <c r="P175" s="148"/>
      <c r="Q175" s="39">
        <v>44821</v>
      </c>
      <c r="R175" s="201"/>
      <c r="S175" s="202"/>
      <c r="T175" s="203"/>
      <c r="U175" s="204"/>
      <c r="V175" s="205"/>
      <c r="W175" s="238"/>
      <c r="X175" s="239"/>
      <c r="Y175" s="240"/>
      <c r="Z175" s="241"/>
      <c r="AA175" s="242"/>
      <c r="AB175" s="26"/>
      <c r="AC175" s="27"/>
      <c r="AD175" s="36" t="str">
        <f t="shared" ref="AD175:AD181" si="35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701</v>
      </c>
      <c r="E176" s="18" t="s">
        <v>702</v>
      </c>
      <c r="F176" s="19">
        <v>40339</v>
      </c>
      <c r="G176" s="32">
        <f t="shared" si="31"/>
        <v>170</v>
      </c>
      <c r="H176" s="12" t="s">
        <v>30</v>
      </c>
      <c r="I176" s="33">
        <f t="shared" si="32"/>
        <v>170</v>
      </c>
      <c r="J176" s="11"/>
      <c r="K176" s="34">
        <f t="shared" si="33"/>
        <v>170</v>
      </c>
      <c r="L176" s="35">
        <f t="shared" si="34"/>
        <v>0</v>
      </c>
      <c r="M176" s="37" t="s">
        <v>108</v>
      </c>
      <c r="N176" s="38">
        <v>170</v>
      </c>
      <c r="O176" s="152" t="s">
        <v>703</v>
      </c>
      <c r="P176" s="148" t="s">
        <v>126</v>
      </c>
      <c r="Q176" s="39">
        <v>44821</v>
      </c>
      <c r="R176" s="201"/>
      <c r="S176" s="202"/>
      <c r="T176" s="203"/>
      <c r="U176" s="204"/>
      <c r="V176" s="205"/>
      <c r="W176" s="238"/>
      <c r="X176" s="239"/>
      <c r="Y176" s="240"/>
      <c r="Z176" s="241"/>
      <c r="AA176" s="242"/>
      <c r="AB176" s="26"/>
      <c r="AC176" s="27"/>
      <c r="AD176" s="36" t="str">
        <f t="shared" si="35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704</v>
      </c>
      <c r="E177" s="18" t="s">
        <v>705</v>
      </c>
      <c r="F177" s="19">
        <v>40112</v>
      </c>
      <c r="G177" s="32">
        <f t="shared" si="31"/>
        <v>170</v>
      </c>
      <c r="H177" s="12" t="s">
        <v>30</v>
      </c>
      <c r="I177" s="33">
        <f t="shared" si="32"/>
        <v>170</v>
      </c>
      <c r="J177" s="11"/>
      <c r="K177" s="34">
        <f t="shared" si="33"/>
        <v>170</v>
      </c>
      <c r="L177" s="35">
        <f t="shared" si="34"/>
        <v>0</v>
      </c>
      <c r="M177" s="37" t="s">
        <v>108</v>
      </c>
      <c r="N177" s="38">
        <v>60</v>
      </c>
      <c r="O177" s="152" t="s">
        <v>706</v>
      </c>
      <c r="P177" s="148" t="s">
        <v>126</v>
      </c>
      <c r="Q177" s="39"/>
      <c r="R177" s="201" t="s">
        <v>108</v>
      </c>
      <c r="S177" s="202">
        <v>60</v>
      </c>
      <c r="T177" s="203" t="s">
        <v>707</v>
      </c>
      <c r="U177" s="204" t="s">
        <v>134</v>
      </c>
      <c r="V177" s="205"/>
      <c r="W177" s="238" t="s">
        <v>462</v>
      </c>
      <c r="X177" s="239">
        <v>50</v>
      </c>
      <c r="Y177" s="240"/>
      <c r="Z177" s="241"/>
      <c r="AA177" s="242"/>
      <c r="AB177" s="26"/>
      <c r="AC177" s="27"/>
      <c r="AD177" s="36" t="str">
        <f t="shared" si="35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64</v>
      </c>
      <c r="C178" s="16" t="s">
        <v>708</v>
      </c>
      <c r="D178" s="17" t="s">
        <v>124</v>
      </c>
      <c r="E178" s="18" t="s">
        <v>709</v>
      </c>
      <c r="F178" s="19">
        <v>31131</v>
      </c>
      <c r="G178" s="32">
        <f t="shared" si="31"/>
        <v>190</v>
      </c>
      <c r="H178" s="12" t="s">
        <v>46</v>
      </c>
      <c r="I178" s="33">
        <f t="shared" si="32"/>
        <v>175</v>
      </c>
      <c r="J178" s="11"/>
      <c r="K178" s="34">
        <f t="shared" si="33"/>
        <v>160</v>
      </c>
      <c r="L178" s="35">
        <f t="shared" si="34"/>
        <v>15</v>
      </c>
      <c r="M178" s="37"/>
      <c r="N178" s="38"/>
      <c r="O178" s="152"/>
      <c r="P178" s="148"/>
      <c r="Q178" s="39"/>
      <c r="R178" s="201" t="s">
        <v>108</v>
      </c>
      <c r="S178" s="202">
        <v>160</v>
      </c>
      <c r="T178" s="203" t="s">
        <v>710</v>
      </c>
      <c r="U178" s="204" t="s">
        <v>126</v>
      </c>
      <c r="V178" s="205">
        <v>44821</v>
      </c>
      <c r="W178" s="238"/>
      <c r="X178" s="239"/>
      <c r="Y178" s="240"/>
      <c r="Z178" s="241"/>
      <c r="AA178" s="242"/>
      <c r="AB178" s="26"/>
      <c r="AC178" s="27"/>
      <c r="AD178" s="36" t="str">
        <f t="shared" si="35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64</v>
      </c>
      <c r="C179" s="16" t="s">
        <v>708</v>
      </c>
      <c r="D179" s="17" t="s">
        <v>226</v>
      </c>
      <c r="E179" s="18" t="s">
        <v>659</v>
      </c>
      <c r="F179" s="19">
        <v>26833</v>
      </c>
      <c r="G179" s="32">
        <f t="shared" si="31"/>
        <v>190</v>
      </c>
      <c r="H179" s="12" t="s">
        <v>46</v>
      </c>
      <c r="I179" s="33">
        <f t="shared" si="32"/>
        <v>175</v>
      </c>
      <c r="J179" s="11"/>
      <c r="K179" s="34">
        <f t="shared" si="33"/>
        <v>160</v>
      </c>
      <c r="L179" s="35">
        <f t="shared" si="34"/>
        <v>15</v>
      </c>
      <c r="M179" s="37" t="s">
        <v>108</v>
      </c>
      <c r="N179" s="38">
        <v>160</v>
      </c>
      <c r="O179" s="152" t="s">
        <v>711</v>
      </c>
      <c r="P179" s="148" t="s">
        <v>126</v>
      </c>
      <c r="Q179" s="39">
        <v>44821</v>
      </c>
      <c r="R179" s="201"/>
      <c r="S179" s="202"/>
      <c r="T179" s="203"/>
      <c r="U179" s="204"/>
      <c r="V179" s="205"/>
      <c r="W179" s="238"/>
      <c r="X179" s="239"/>
      <c r="Y179" s="240"/>
      <c r="Z179" s="241"/>
      <c r="AA179" s="242"/>
      <c r="AB179" s="26"/>
      <c r="AC179" s="27"/>
      <c r="AD179" s="36" t="str">
        <f t="shared" si="35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64</v>
      </c>
      <c r="C180" s="16" t="s">
        <v>47</v>
      </c>
      <c r="D180" s="17" t="s">
        <v>712</v>
      </c>
      <c r="E180" s="18" t="s">
        <v>713</v>
      </c>
      <c r="F180" s="19">
        <v>41451</v>
      </c>
      <c r="G180" s="32">
        <f t="shared" si="31"/>
        <v>160</v>
      </c>
      <c r="H180" s="12" t="s">
        <v>30</v>
      </c>
      <c r="I180" s="33">
        <f t="shared" si="32"/>
        <v>160</v>
      </c>
      <c r="J180" s="11"/>
      <c r="K180" s="34">
        <f t="shared" si="33"/>
        <v>160</v>
      </c>
      <c r="L180" s="35">
        <f t="shared" si="34"/>
        <v>0</v>
      </c>
      <c r="M180" s="37" t="s">
        <v>108</v>
      </c>
      <c r="N180" s="38">
        <v>80</v>
      </c>
      <c r="O180" s="152" t="s">
        <v>714</v>
      </c>
      <c r="P180" s="148" t="s">
        <v>126</v>
      </c>
      <c r="Q180" s="39"/>
      <c r="R180" s="201" t="s">
        <v>108</v>
      </c>
      <c r="S180" s="202">
        <v>80</v>
      </c>
      <c r="T180" s="203" t="s">
        <v>715</v>
      </c>
      <c r="U180" s="204" t="s">
        <v>134</v>
      </c>
      <c r="V180" s="205"/>
      <c r="W180" s="238"/>
      <c r="X180" s="239"/>
      <c r="Y180" s="240"/>
      <c r="Z180" s="241"/>
      <c r="AA180" s="242"/>
      <c r="AB180" s="26"/>
      <c r="AC180" s="27"/>
      <c r="AD180" s="36" t="str">
        <f t="shared" si="35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716</v>
      </c>
      <c r="E181" s="18" t="s">
        <v>58</v>
      </c>
      <c r="F181" s="19">
        <v>32769</v>
      </c>
      <c r="G181" s="32">
        <f t="shared" si="31"/>
        <v>220</v>
      </c>
      <c r="H181" s="12" t="s">
        <v>30</v>
      </c>
      <c r="I181" s="33">
        <f t="shared" si="32"/>
        <v>220</v>
      </c>
      <c r="J181" s="11"/>
      <c r="K181" s="34">
        <f t="shared" si="33"/>
        <v>220</v>
      </c>
      <c r="L181" s="35">
        <f t="shared" si="34"/>
        <v>0</v>
      </c>
      <c r="M181" s="37" t="s">
        <v>154</v>
      </c>
      <c r="N181" s="38">
        <v>220</v>
      </c>
      <c r="O181" s="152"/>
      <c r="P181" s="148"/>
      <c r="Q181" s="39"/>
      <c r="R181" s="201"/>
      <c r="S181" s="202"/>
      <c r="T181" s="203"/>
      <c r="U181" s="204"/>
      <c r="V181" s="205"/>
      <c r="W181" s="238"/>
      <c r="X181" s="239"/>
      <c r="Y181" s="240"/>
      <c r="Z181" s="241"/>
      <c r="AA181" s="242"/>
      <c r="AB181" s="26"/>
      <c r="AC181" s="27"/>
      <c r="AD181" s="36" t="str">
        <f t="shared" si="35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717</v>
      </c>
      <c r="E182" s="18" t="s">
        <v>718</v>
      </c>
      <c r="F182" s="19">
        <v>37761</v>
      </c>
      <c r="G182" s="32">
        <f t="shared" ref="G182:G229" si="36">IF(OR($C182="",$C182="DIR",$C182="ARB"),0,IF($C182="LOI",175,IF($C182="BAB",90,IF($C182="FIT",190,IF($F182&lt;=VALUE("01/01/2005"),220,IF($F182&lt;=VALUE("01/01/2008"),190,IF($F182&lt;=VALUE("01/01/2012"),170,IF($F182&lt;=VALUE("01/01/2014"),160,145))))))))</f>
        <v>220</v>
      </c>
      <c r="H182" s="12" t="s">
        <v>30</v>
      </c>
      <c r="I182" s="33">
        <f t="shared" ref="I182:I195" si="37">IF(OR(H182="Non",H182=""),G182,MAX(0,G182-15))</f>
        <v>220</v>
      </c>
      <c r="J182" s="11"/>
      <c r="K182" s="34">
        <f t="shared" ref="K182:K197" si="38">SUM(N182,S182,X182)</f>
        <v>220</v>
      </c>
      <c r="L182" s="35">
        <f t="shared" ref="L182:L194" si="39">IF(D182="","",I182-K182)</f>
        <v>0</v>
      </c>
      <c r="M182" s="37" t="s">
        <v>108</v>
      </c>
      <c r="N182" s="38">
        <v>110</v>
      </c>
      <c r="O182" s="152" t="s">
        <v>803</v>
      </c>
      <c r="P182" s="148" t="s">
        <v>126</v>
      </c>
      <c r="Q182" s="39"/>
      <c r="R182" s="201" t="s">
        <v>108</v>
      </c>
      <c r="S182" s="202">
        <v>110</v>
      </c>
      <c r="T182" s="203" t="s">
        <v>804</v>
      </c>
      <c r="U182" s="204" t="s">
        <v>134</v>
      </c>
      <c r="V182" s="205"/>
      <c r="W182" s="238"/>
      <c r="X182" s="239"/>
      <c r="Y182" s="240"/>
      <c r="Z182" s="241"/>
      <c r="AA182" s="242"/>
      <c r="AB182" s="26"/>
      <c r="AC182" s="27"/>
      <c r="AD182" s="36" t="str">
        <f t="shared" ref="AD182:AD212" si="40">IF(OR(AC182&lt;&gt;"Oui",C182&lt;&gt;"JOU"),"",IF(F182&lt;VALUE("01/01/2006"),154,IF(F182&lt;VALUE("01/01/2010"),79,0)))</f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719</v>
      </c>
      <c r="E183" s="18" t="s">
        <v>720</v>
      </c>
      <c r="F183" s="19">
        <v>38510</v>
      </c>
      <c r="G183" s="32">
        <f t="shared" si="36"/>
        <v>190</v>
      </c>
      <c r="H183" s="12" t="s">
        <v>30</v>
      </c>
      <c r="I183" s="33">
        <f t="shared" si="37"/>
        <v>190</v>
      </c>
      <c r="J183" s="11"/>
      <c r="K183" s="34">
        <f t="shared" si="38"/>
        <v>190</v>
      </c>
      <c r="L183" s="35">
        <f t="shared" si="39"/>
        <v>0</v>
      </c>
      <c r="M183" s="37" t="s">
        <v>108</v>
      </c>
      <c r="N183" s="38">
        <v>190</v>
      </c>
      <c r="O183" s="152" t="s">
        <v>721</v>
      </c>
      <c r="P183" s="148" t="s">
        <v>126</v>
      </c>
      <c r="Q183" s="39">
        <v>44821</v>
      </c>
      <c r="R183" s="201"/>
      <c r="S183" s="202"/>
      <c r="T183" s="203"/>
      <c r="U183" s="204"/>
      <c r="V183" s="205"/>
      <c r="W183" s="238"/>
      <c r="X183" s="239"/>
      <c r="Y183" s="240"/>
      <c r="Z183" s="241"/>
      <c r="AA183" s="242"/>
      <c r="AB183" s="26"/>
      <c r="AC183" s="27"/>
      <c r="AD183" s="36" t="str">
        <f t="shared" si="4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722</v>
      </c>
      <c r="E184" s="18" t="s">
        <v>723</v>
      </c>
      <c r="F184" s="19">
        <v>38626</v>
      </c>
      <c r="G184" s="32">
        <f t="shared" si="36"/>
        <v>190</v>
      </c>
      <c r="H184" s="12" t="s">
        <v>30</v>
      </c>
      <c r="I184" s="33">
        <f t="shared" si="37"/>
        <v>190</v>
      </c>
      <c r="J184" s="11"/>
      <c r="K184" s="34">
        <f t="shared" si="38"/>
        <v>190</v>
      </c>
      <c r="L184" s="35">
        <f t="shared" si="39"/>
        <v>0</v>
      </c>
      <c r="M184" s="37" t="s">
        <v>108</v>
      </c>
      <c r="N184" s="38">
        <v>100</v>
      </c>
      <c r="O184" s="152" t="s">
        <v>724</v>
      </c>
      <c r="P184" s="148" t="s">
        <v>134</v>
      </c>
      <c r="Q184" s="39"/>
      <c r="R184" s="201" t="s">
        <v>108</v>
      </c>
      <c r="S184" s="202">
        <v>45</v>
      </c>
      <c r="T184" s="203" t="s">
        <v>725</v>
      </c>
      <c r="U184" s="204" t="s">
        <v>151</v>
      </c>
      <c r="V184" s="205"/>
      <c r="W184" s="238" t="s">
        <v>108</v>
      </c>
      <c r="X184" s="239">
        <v>45</v>
      </c>
      <c r="Y184" s="240" t="s">
        <v>725</v>
      </c>
      <c r="Z184" s="241" t="s">
        <v>152</v>
      </c>
      <c r="AA184" s="242"/>
      <c r="AB184" s="26"/>
      <c r="AC184" s="27"/>
      <c r="AD184" s="36" t="str">
        <f t="shared" si="4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726</v>
      </c>
      <c r="E185" s="18" t="s">
        <v>727</v>
      </c>
      <c r="F185" s="19">
        <v>39380</v>
      </c>
      <c r="G185" s="32">
        <f t="shared" si="36"/>
        <v>190</v>
      </c>
      <c r="H185" s="12" t="s">
        <v>30</v>
      </c>
      <c r="I185" s="33">
        <f t="shared" si="37"/>
        <v>190</v>
      </c>
      <c r="J185" s="11"/>
      <c r="K185" s="34">
        <f t="shared" si="38"/>
        <v>190</v>
      </c>
      <c r="L185" s="35">
        <f t="shared" si="39"/>
        <v>0</v>
      </c>
      <c r="M185" s="37" t="s">
        <v>108</v>
      </c>
      <c r="N185" s="38">
        <v>63</v>
      </c>
      <c r="O185" s="152" t="s">
        <v>729</v>
      </c>
      <c r="P185" s="148" t="s">
        <v>134</v>
      </c>
      <c r="Q185" s="39"/>
      <c r="R185" s="201" t="s">
        <v>108</v>
      </c>
      <c r="S185" s="202">
        <v>63</v>
      </c>
      <c r="T185" s="203" t="s">
        <v>728</v>
      </c>
      <c r="U185" s="204" t="s">
        <v>151</v>
      </c>
      <c r="V185" s="205"/>
      <c r="W185" s="238" t="s">
        <v>462</v>
      </c>
      <c r="X185" s="239">
        <v>64</v>
      </c>
      <c r="Y185" s="240"/>
      <c r="Z185" s="241"/>
      <c r="AA185" s="242"/>
      <c r="AB185" s="26"/>
      <c r="AC185" s="27"/>
      <c r="AD185" s="36" t="str">
        <f t="shared" si="4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730</v>
      </c>
      <c r="E186" s="18" t="s">
        <v>731</v>
      </c>
      <c r="F186" s="19">
        <v>38958</v>
      </c>
      <c r="G186" s="32">
        <f t="shared" si="36"/>
        <v>190</v>
      </c>
      <c r="H186" s="12" t="s">
        <v>30</v>
      </c>
      <c r="I186" s="33">
        <f t="shared" si="37"/>
        <v>190</v>
      </c>
      <c r="J186" s="11"/>
      <c r="K186" s="34">
        <f t="shared" si="38"/>
        <v>0</v>
      </c>
      <c r="L186" s="35">
        <f t="shared" si="39"/>
        <v>190</v>
      </c>
      <c r="M186" s="37"/>
      <c r="N186" s="38"/>
      <c r="O186" s="152"/>
      <c r="P186" s="148"/>
      <c r="Q186" s="39"/>
      <c r="R186" s="201"/>
      <c r="S186" s="202"/>
      <c r="T186" s="203"/>
      <c r="U186" s="204"/>
      <c r="V186" s="205"/>
      <c r="W186" s="238"/>
      <c r="X186" s="239"/>
      <c r="Y186" s="240"/>
      <c r="Z186" s="241"/>
      <c r="AA186" s="242"/>
      <c r="AB186" s="26"/>
      <c r="AC186" s="27"/>
      <c r="AD186" s="36" t="str">
        <f t="shared" si="4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 t="s">
        <v>6</v>
      </c>
      <c r="B187" s="15" t="s">
        <v>64</v>
      </c>
      <c r="C187" s="16" t="s">
        <v>565</v>
      </c>
      <c r="D187" s="17" t="s">
        <v>732</v>
      </c>
      <c r="E187" s="18" t="s">
        <v>733</v>
      </c>
      <c r="F187" s="19">
        <v>33357</v>
      </c>
      <c r="G187" s="32">
        <f t="shared" si="36"/>
        <v>175</v>
      </c>
      <c r="H187" s="12" t="s">
        <v>30</v>
      </c>
      <c r="I187" s="33">
        <f t="shared" si="37"/>
        <v>175</v>
      </c>
      <c r="J187" s="11"/>
      <c r="K187" s="34">
        <f t="shared" si="38"/>
        <v>175</v>
      </c>
      <c r="L187" s="35">
        <f t="shared" si="39"/>
        <v>0</v>
      </c>
      <c r="M187" s="37" t="s">
        <v>108</v>
      </c>
      <c r="N187" s="38">
        <v>90</v>
      </c>
      <c r="O187" s="152" t="s">
        <v>734</v>
      </c>
      <c r="P187" s="148" t="s">
        <v>126</v>
      </c>
      <c r="Q187" s="39">
        <v>44827</v>
      </c>
      <c r="R187" s="201" t="s">
        <v>108</v>
      </c>
      <c r="S187" s="202">
        <v>50</v>
      </c>
      <c r="T187" s="203" t="s">
        <v>735</v>
      </c>
      <c r="U187" s="204" t="s">
        <v>134</v>
      </c>
      <c r="V187" s="205"/>
      <c r="W187" s="238" t="s">
        <v>108</v>
      </c>
      <c r="X187" s="239">
        <v>35</v>
      </c>
      <c r="Y187" s="240" t="s">
        <v>736</v>
      </c>
      <c r="Z187" s="241" t="s">
        <v>151</v>
      </c>
      <c r="AA187" s="242"/>
      <c r="AB187" s="26"/>
      <c r="AC187" s="27"/>
      <c r="AD187" s="36" t="str">
        <f t="shared" si="4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 t="s">
        <v>8</v>
      </c>
      <c r="B188" s="15" t="s">
        <v>64</v>
      </c>
      <c r="C188" s="16" t="s">
        <v>708</v>
      </c>
      <c r="D188" s="17" t="s">
        <v>737</v>
      </c>
      <c r="E188" s="18" t="s">
        <v>738</v>
      </c>
      <c r="F188" s="19">
        <v>31482</v>
      </c>
      <c r="G188" s="32">
        <f t="shared" si="36"/>
        <v>190</v>
      </c>
      <c r="H188" s="12" t="s">
        <v>30</v>
      </c>
      <c r="I188" s="33">
        <f t="shared" si="37"/>
        <v>190</v>
      </c>
      <c r="J188" s="11"/>
      <c r="K188" s="34">
        <f t="shared" si="38"/>
        <v>250</v>
      </c>
      <c r="L188" s="35">
        <f t="shared" si="39"/>
        <v>-60</v>
      </c>
      <c r="M188" s="37" t="s">
        <v>108</v>
      </c>
      <c r="N188" s="38">
        <v>250</v>
      </c>
      <c r="O188" s="152" t="s">
        <v>739</v>
      </c>
      <c r="P188" s="148" t="s">
        <v>126</v>
      </c>
      <c r="Q188" s="39">
        <v>44827</v>
      </c>
      <c r="R188" s="201"/>
      <c r="S188" s="202"/>
      <c r="T188" s="203"/>
      <c r="U188" s="204"/>
      <c r="V188" s="205"/>
      <c r="W188" s="238"/>
      <c r="X188" s="239"/>
      <c r="Y188" s="240"/>
      <c r="Z188" s="241"/>
      <c r="AA188" s="242"/>
      <c r="AB188" s="26"/>
      <c r="AC188" s="27"/>
      <c r="AD188" s="36" t="str">
        <f t="shared" si="4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 t="s">
        <v>6</v>
      </c>
      <c r="B189" s="15" t="s">
        <v>64</v>
      </c>
      <c r="C189" s="16" t="s">
        <v>444</v>
      </c>
      <c r="D189" s="17" t="s">
        <v>740</v>
      </c>
      <c r="E189" s="18" t="s">
        <v>741</v>
      </c>
      <c r="F189" s="19">
        <v>42894</v>
      </c>
      <c r="G189" s="32">
        <f t="shared" si="36"/>
        <v>90</v>
      </c>
      <c r="H189" s="12" t="s">
        <v>46</v>
      </c>
      <c r="I189" s="33">
        <f t="shared" si="37"/>
        <v>75</v>
      </c>
      <c r="J189" s="11"/>
      <c r="K189" s="34">
        <f t="shared" si="38"/>
        <v>0</v>
      </c>
      <c r="L189" s="35">
        <f t="shared" si="39"/>
        <v>75</v>
      </c>
      <c r="M189" s="37"/>
      <c r="N189" s="38"/>
      <c r="O189" s="152"/>
      <c r="P189" s="148"/>
      <c r="Q189" s="39"/>
      <c r="R189" s="201"/>
      <c r="S189" s="202"/>
      <c r="T189" s="203"/>
      <c r="U189" s="204"/>
      <c r="V189" s="205"/>
      <c r="W189" s="238"/>
      <c r="X189" s="239"/>
      <c r="Y189" s="240"/>
      <c r="Z189" s="241"/>
      <c r="AA189" s="242"/>
      <c r="AB189" s="26"/>
      <c r="AC189" s="27"/>
      <c r="AD189" s="36" t="str">
        <f t="shared" si="4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 t="s">
        <v>6</v>
      </c>
      <c r="B190" s="15" t="s">
        <v>64</v>
      </c>
      <c r="C190" s="16" t="s">
        <v>565</v>
      </c>
      <c r="D190" s="17" t="s">
        <v>742</v>
      </c>
      <c r="E190" s="18" t="s">
        <v>743</v>
      </c>
      <c r="F190" s="19">
        <v>26485</v>
      </c>
      <c r="G190" s="32">
        <f t="shared" si="36"/>
        <v>175</v>
      </c>
      <c r="H190" s="12" t="s">
        <v>30</v>
      </c>
      <c r="I190" s="33">
        <f t="shared" si="37"/>
        <v>175</v>
      </c>
      <c r="J190" s="11"/>
      <c r="K190" s="34">
        <f t="shared" si="38"/>
        <v>175</v>
      </c>
      <c r="L190" s="35">
        <f t="shared" si="39"/>
        <v>0</v>
      </c>
      <c r="M190" s="37" t="s">
        <v>108</v>
      </c>
      <c r="N190" s="38">
        <v>87.5</v>
      </c>
      <c r="O190" s="152" t="s">
        <v>744</v>
      </c>
      <c r="P190" s="148" t="s">
        <v>126</v>
      </c>
      <c r="Q190" s="39"/>
      <c r="R190" s="201" t="s">
        <v>108</v>
      </c>
      <c r="S190" s="202">
        <v>87.5</v>
      </c>
      <c r="T190" s="203" t="s">
        <v>745</v>
      </c>
      <c r="U190" s="204" t="s">
        <v>134</v>
      </c>
      <c r="V190" s="205"/>
      <c r="W190" s="238"/>
      <c r="X190" s="239"/>
      <c r="Y190" s="240"/>
      <c r="Z190" s="241"/>
      <c r="AA190" s="242"/>
      <c r="AB190" s="26"/>
      <c r="AC190" s="27"/>
      <c r="AD190" s="36" t="str">
        <f t="shared" si="4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 t="s">
        <v>8</v>
      </c>
      <c r="B191" s="15" t="s">
        <v>64</v>
      </c>
      <c r="C191" s="16" t="s">
        <v>47</v>
      </c>
      <c r="D191" s="17" t="s">
        <v>746</v>
      </c>
      <c r="E191" s="18" t="s">
        <v>747</v>
      </c>
      <c r="F191" s="19">
        <v>40986</v>
      </c>
      <c r="G191" s="32">
        <f t="shared" si="36"/>
        <v>160</v>
      </c>
      <c r="H191" s="12" t="s">
        <v>30</v>
      </c>
      <c r="I191" s="33">
        <f t="shared" si="37"/>
        <v>160</v>
      </c>
      <c r="J191" s="11"/>
      <c r="K191" s="34">
        <f t="shared" si="38"/>
        <v>160</v>
      </c>
      <c r="L191" s="35">
        <f t="shared" si="39"/>
        <v>0</v>
      </c>
      <c r="M191" s="37" t="s">
        <v>108</v>
      </c>
      <c r="N191" s="38">
        <v>160</v>
      </c>
      <c r="O191" s="152" t="s">
        <v>748</v>
      </c>
      <c r="P191" s="148" t="s">
        <v>126</v>
      </c>
      <c r="Q191" s="39"/>
      <c r="R191" s="201"/>
      <c r="S191" s="202"/>
      <c r="T191" s="203"/>
      <c r="U191" s="204"/>
      <c r="V191" s="205"/>
      <c r="W191" s="238"/>
      <c r="X191" s="239"/>
      <c r="Y191" s="240"/>
      <c r="Z191" s="241"/>
      <c r="AA191" s="242"/>
      <c r="AB191" s="26"/>
      <c r="AC191" s="27"/>
      <c r="AD191" s="36" t="str">
        <f t="shared" si="4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749</v>
      </c>
      <c r="E192" s="18" t="s">
        <v>750</v>
      </c>
      <c r="F192" s="19">
        <v>30771</v>
      </c>
      <c r="G192" s="32">
        <f t="shared" si="36"/>
        <v>220</v>
      </c>
      <c r="H192" s="12" t="s">
        <v>30</v>
      </c>
      <c r="I192" s="33">
        <f t="shared" si="37"/>
        <v>220</v>
      </c>
      <c r="J192" s="11"/>
      <c r="K192" s="34">
        <f t="shared" si="38"/>
        <v>0</v>
      </c>
      <c r="L192" s="35">
        <f t="shared" si="39"/>
        <v>220</v>
      </c>
      <c r="M192" s="37"/>
      <c r="N192" s="38"/>
      <c r="O192" s="152"/>
      <c r="P192" s="148"/>
      <c r="Q192" s="39"/>
      <c r="R192" s="201"/>
      <c r="S192" s="202"/>
      <c r="T192" s="203"/>
      <c r="U192" s="204"/>
      <c r="V192" s="205"/>
      <c r="W192" s="238"/>
      <c r="X192" s="239"/>
      <c r="Y192" s="240"/>
      <c r="Z192" s="241"/>
      <c r="AA192" s="242"/>
      <c r="AB192" s="26"/>
      <c r="AC192" s="27"/>
      <c r="AD192" s="36" t="str">
        <f t="shared" si="4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 t="s">
        <v>6</v>
      </c>
      <c r="B193" s="15" t="s">
        <v>64</v>
      </c>
      <c r="C193" s="16" t="s">
        <v>565</v>
      </c>
      <c r="D193" s="17" t="s">
        <v>751</v>
      </c>
      <c r="E193" s="18" t="s">
        <v>602</v>
      </c>
      <c r="F193" s="19">
        <v>35054</v>
      </c>
      <c r="G193" s="32">
        <f t="shared" si="36"/>
        <v>175</v>
      </c>
      <c r="H193" s="12" t="s">
        <v>30</v>
      </c>
      <c r="I193" s="33">
        <f t="shared" si="37"/>
        <v>175</v>
      </c>
      <c r="J193" s="11"/>
      <c r="K193" s="34">
        <f t="shared" si="38"/>
        <v>175</v>
      </c>
      <c r="L193" s="35">
        <f t="shared" si="39"/>
        <v>0</v>
      </c>
      <c r="M193" s="37" t="s">
        <v>108</v>
      </c>
      <c r="N193" s="38">
        <v>175</v>
      </c>
      <c r="O193" s="152" t="s">
        <v>752</v>
      </c>
      <c r="P193" s="148" t="s">
        <v>126</v>
      </c>
      <c r="Q193" s="39">
        <v>44827</v>
      </c>
      <c r="R193" s="201"/>
      <c r="S193" s="202"/>
      <c r="T193" s="203"/>
      <c r="U193" s="204"/>
      <c r="V193" s="205"/>
      <c r="W193" s="238"/>
      <c r="X193" s="239"/>
      <c r="Y193" s="240"/>
      <c r="Z193" s="241"/>
      <c r="AA193" s="242"/>
      <c r="AB193" s="26"/>
      <c r="AC193" s="27"/>
      <c r="AD193" s="36" t="str">
        <f t="shared" si="4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 t="s">
        <v>6</v>
      </c>
      <c r="B194" s="15" t="s">
        <v>64</v>
      </c>
      <c r="C194" s="16" t="s">
        <v>47</v>
      </c>
      <c r="D194" s="17" t="s">
        <v>261</v>
      </c>
      <c r="E194" s="18" t="s">
        <v>753</v>
      </c>
      <c r="F194" s="19">
        <v>42646</v>
      </c>
      <c r="G194" s="32">
        <f t="shared" si="36"/>
        <v>145</v>
      </c>
      <c r="H194" s="12" t="s">
        <v>46</v>
      </c>
      <c r="I194" s="33">
        <f t="shared" si="37"/>
        <v>130</v>
      </c>
      <c r="J194" s="11"/>
      <c r="K194" s="34">
        <f t="shared" si="38"/>
        <v>130</v>
      </c>
      <c r="L194" s="35">
        <f t="shared" si="39"/>
        <v>0</v>
      </c>
      <c r="M194" s="37" t="s">
        <v>108</v>
      </c>
      <c r="N194" s="38">
        <v>130</v>
      </c>
      <c r="O194" s="152" t="s">
        <v>754</v>
      </c>
      <c r="P194" s="148" t="s">
        <v>126</v>
      </c>
      <c r="Q194" s="39">
        <v>44827</v>
      </c>
      <c r="R194" s="201"/>
      <c r="S194" s="202"/>
      <c r="T194" s="203"/>
      <c r="U194" s="204"/>
      <c r="V194" s="205"/>
      <c r="W194" s="238"/>
      <c r="X194" s="239"/>
      <c r="Y194" s="240"/>
      <c r="Z194" s="241"/>
      <c r="AA194" s="242"/>
      <c r="AB194" s="26"/>
      <c r="AC194" s="27"/>
      <c r="AD194" s="36" t="str">
        <f t="shared" si="4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755</v>
      </c>
      <c r="E195" s="18" t="s">
        <v>114</v>
      </c>
      <c r="F195" s="19">
        <v>36368</v>
      </c>
      <c r="G195" s="32">
        <f t="shared" si="36"/>
        <v>220</v>
      </c>
      <c r="H195" s="12" t="s">
        <v>30</v>
      </c>
      <c r="I195" s="33">
        <f t="shared" si="37"/>
        <v>220</v>
      </c>
      <c r="J195" s="11"/>
      <c r="K195" s="34">
        <f t="shared" si="38"/>
        <v>220</v>
      </c>
      <c r="L195" s="35">
        <f t="shared" ref="L195:L258" si="41">IF(D195="","",I195-K195)</f>
        <v>0</v>
      </c>
      <c r="M195" s="37" t="s">
        <v>108</v>
      </c>
      <c r="N195" s="38">
        <v>110</v>
      </c>
      <c r="O195" s="152" t="s">
        <v>759</v>
      </c>
      <c r="P195" s="148" t="s">
        <v>134</v>
      </c>
      <c r="Q195" s="39"/>
      <c r="R195" s="201" t="s">
        <v>108</v>
      </c>
      <c r="S195" s="202">
        <v>50</v>
      </c>
      <c r="T195" s="203" t="s">
        <v>760</v>
      </c>
      <c r="U195" s="204" t="s">
        <v>151</v>
      </c>
      <c r="V195" s="205"/>
      <c r="W195" s="238" t="s">
        <v>108</v>
      </c>
      <c r="X195" s="239">
        <v>60</v>
      </c>
      <c r="Y195" s="240" t="s">
        <v>761</v>
      </c>
      <c r="Z195" s="241" t="s">
        <v>152</v>
      </c>
      <c r="AA195" s="242"/>
      <c r="AB195" s="26"/>
      <c r="AC195" s="27"/>
      <c r="AD195" s="36" t="str">
        <f t="shared" si="4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 t="s">
        <v>8</v>
      </c>
      <c r="B196" s="15" t="s">
        <v>64</v>
      </c>
      <c r="C196" s="16" t="s">
        <v>708</v>
      </c>
      <c r="D196" s="17" t="s">
        <v>756</v>
      </c>
      <c r="E196" s="18" t="s">
        <v>757</v>
      </c>
      <c r="F196" s="19">
        <v>26811</v>
      </c>
      <c r="G196" s="32">
        <f>IF(OR($C196="",$C196="DIR",$C196="ARB"),0,IF($C196="LOI",175,IF($C196="BAB",90,IF($C196="FIT",190,IF($F196&lt;=VALUE("01/01/2005"),220,IF($F196&lt;=VALUE("01/01/2008"),190,IF($F196&lt;=VALUE("01/01/2012"),170,IF($F196&lt;=VALUE("01/01/2014"),160,145))))))))</f>
        <v>190</v>
      </c>
      <c r="H196" s="12" t="s">
        <v>46</v>
      </c>
      <c r="I196" s="33">
        <f t="shared" ref="I196:I259" si="42">IF(OR(H196="Non",H196=""),G196,MAX(0,G196-15))</f>
        <v>175</v>
      </c>
      <c r="J196" s="11"/>
      <c r="K196" s="34">
        <f t="shared" si="38"/>
        <v>160</v>
      </c>
      <c r="L196" s="35">
        <f t="shared" si="41"/>
        <v>15</v>
      </c>
      <c r="M196" s="37" t="s">
        <v>108</v>
      </c>
      <c r="N196" s="38">
        <v>160</v>
      </c>
      <c r="O196" s="152" t="s">
        <v>758</v>
      </c>
      <c r="P196" s="148" t="s">
        <v>126</v>
      </c>
      <c r="Q196" s="39">
        <v>44827</v>
      </c>
      <c r="R196" s="201"/>
      <c r="S196" s="202"/>
      <c r="T196" s="203"/>
      <c r="U196" s="204"/>
      <c r="V196" s="205"/>
      <c r="W196" s="238"/>
      <c r="X196" s="239"/>
      <c r="Y196" s="240"/>
      <c r="Z196" s="241"/>
      <c r="AA196" s="242"/>
      <c r="AB196" s="26"/>
      <c r="AC196" s="27"/>
      <c r="AD196" s="36" t="str">
        <f>IF(OR(AC196&lt;&gt;"Oui",C196&lt;&gt;"JOU"),"",IF(F196&lt;VALUE("01/01/2006"),154,IF(F196&lt;VALUE("01/01/2010"),79,0)))</f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 t="s">
        <v>6</v>
      </c>
      <c r="B197" s="15" t="s">
        <v>64</v>
      </c>
      <c r="C197" s="16" t="s">
        <v>565</v>
      </c>
      <c r="D197" s="17" t="s">
        <v>762</v>
      </c>
      <c r="E197" s="18" t="s">
        <v>763</v>
      </c>
      <c r="F197" s="19">
        <v>36732</v>
      </c>
      <c r="G197" s="32">
        <f>IF(OR($C197="",$C197="DIR",$C197="ARB"),0,IF($C197="LOI",175,IF($C197="BAB",90,IF($C197="FIT",190,IF($F197&lt;=VALUE("01/01/2005"),220,IF($F197&lt;=VALUE("01/01/2008"),190,IF($F197&lt;=VALUE("01/01/2012"),170,IF($F197&lt;=VALUE("01/01/2014"),160,145))))))))</f>
        <v>175</v>
      </c>
      <c r="H197" s="12" t="s">
        <v>30</v>
      </c>
      <c r="I197" s="33">
        <f>IF(OR(H197="Non",H197=""),G197,MAX(0,G197-15))</f>
        <v>175</v>
      </c>
      <c r="J197" s="11"/>
      <c r="K197" s="34">
        <f t="shared" si="38"/>
        <v>335</v>
      </c>
      <c r="L197" s="35">
        <f t="shared" si="41"/>
        <v>-160</v>
      </c>
      <c r="M197" s="37" t="s">
        <v>108</v>
      </c>
      <c r="N197" s="38">
        <v>335</v>
      </c>
      <c r="O197" s="152" t="s">
        <v>765</v>
      </c>
      <c r="P197" s="148" t="s">
        <v>126</v>
      </c>
      <c r="Q197" s="39">
        <v>44827</v>
      </c>
      <c r="R197" s="201"/>
      <c r="S197" s="202"/>
      <c r="T197" s="203"/>
      <c r="U197" s="204"/>
      <c r="V197" s="205"/>
      <c r="W197" s="238"/>
      <c r="X197" s="239"/>
      <c r="Y197" s="240"/>
      <c r="Z197" s="241"/>
      <c r="AA197" s="242"/>
      <c r="AB197" s="26"/>
      <c r="AC197" s="27"/>
      <c r="AD197" s="36" t="str">
        <f>IF(OR(AC197&lt;&gt;"Oui",C197&lt;&gt;"JOU"),"",IF(F197&lt;VALUE("01/01/2006"),154,IF(F197&lt;VALUE("01/01/2010"),79,0)))</f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 t="s">
        <v>6</v>
      </c>
      <c r="B198" s="15" t="s">
        <v>64</v>
      </c>
      <c r="C198" s="16" t="s">
        <v>565</v>
      </c>
      <c r="D198" s="17" t="s">
        <v>762</v>
      </c>
      <c r="E198" s="18" t="s">
        <v>764</v>
      </c>
      <c r="F198" s="19">
        <v>24208</v>
      </c>
      <c r="G198" s="32">
        <f t="shared" si="36"/>
        <v>175</v>
      </c>
      <c r="H198" s="12" t="s">
        <v>46</v>
      </c>
      <c r="I198" s="33">
        <f>IF(OR(H198="Non",H198=""),G198,MAX(0,G198-15))</f>
        <v>160</v>
      </c>
      <c r="J198" s="11"/>
      <c r="K198" s="34">
        <f t="shared" ref="K198:K261" si="43">SUM(N198,S198,X198)</f>
        <v>0</v>
      </c>
      <c r="L198" s="35">
        <f t="shared" si="41"/>
        <v>160</v>
      </c>
      <c r="M198" s="37"/>
      <c r="N198" s="38"/>
      <c r="O198" s="152"/>
      <c r="P198" s="148"/>
      <c r="Q198" s="39"/>
      <c r="R198" s="201"/>
      <c r="S198" s="202"/>
      <c r="T198" s="203"/>
      <c r="U198" s="204"/>
      <c r="V198" s="205"/>
      <c r="W198" s="238"/>
      <c r="X198" s="239"/>
      <c r="Y198" s="240"/>
      <c r="Z198" s="241"/>
      <c r="AA198" s="242"/>
      <c r="AB198" s="26"/>
      <c r="AC198" s="27"/>
      <c r="AD198" s="36" t="str">
        <f t="shared" si="4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 t="s">
        <v>8</v>
      </c>
      <c r="B199" s="15" t="s">
        <v>64</v>
      </c>
      <c r="C199" s="16" t="s">
        <v>708</v>
      </c>
      <c r="D199" s="17" t="s">
        <v>766</v>
      </c>
      <c r="E199" s="18" t="s">
        <v>767</v>
      </c>
      <c r="F199" s="19">
        <v>28189</v>
      </c>
      <c r="G199" s="32">
        <f t="shared" si="36"/>
        <v>190</v>
      </c>
      <c r="H199" s="12" t="s">
        <v>30</v>
      </c>
      <c r="I199" s="33">
        <f t="shared" si="42"/>
        <v>190</v>
      </c>
      <c r="J199" s="11"/>
      <c r="K199" s="34">
        <f t="shared" si="43"/>
        <v>175</v>
      </c>
      <c r="L199" s="35">
        <f t="shared" si="41"/>
        <v>15</v>
      </c>
      <c r="M199" s="37" t="s">
        <v>108</v>
      </c>
      <c r="N199" s="38">
        <v>175</v>
      </c>
      <c r="O199" s="152" t="s">
        <v>768</v>
      </c>
      <c r="P199" s="148" t="s">
        <v>126</v>
      </c>
      <c r="Q199" s="39">
        <v>44827</v>
      </c>
      <c r="R199" s="201"/>
      <c r="S199" s="202"/>
      <c r="T199" s="203"/>
      <c r="U199" s="204"/>
      <c r="V199" s="205"/>
      <c r="W199" s="238"/>
      <c r="X199" s="239"/>
      <c r="Y199" s="240"/>
      <c r="Z199" s="241"/>
      <c r="AA199" s="242"/>
      <c r="AB199" s="26"/>
      <c r="AC199" s="27"/>
      <c r="AD199" s="36" t="str">
        <f t="shared" si="4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375</v>
      </c>
      <c r="E200" s="18" t="s">
        <v>823</v>
      </c>
      <c r="F200" s="19">
        <v>40178</v>
      </c>
      <c r="G200" s="32">
        <f t="shared" si="36"/>
        <v>170</v>
      </c>
      <c r="H200" s="12" t="s">
        <v>30</v>
      </c>
      <c r="I200" s="33">
        <f t="shared" si="42"/>
        <v>170</v>
      </c>
      <c r="J200" s="11"/>
      <c r="K200" s="34">
        <f t="shared" si="43"/>
        <v>170</v>
      </c>
      <c r="L200" s="35">
        <f t="shared" si="41"/>
        <v>0</v>
      </c>
      <c r="M200" s="37" t="s">
        <v>108</v>
      </c>
      <c r="N200" s="38">
        <v>120</v>
      </c>
      <c r="O200" s="152" t="s">
        <v>769</v>
      </c>
      <c r="P200" s="148" t="s">
        <v>126</v>
      </c>
      <c r="Q200" s="39">
        <v>44827</v>
      </c>
      <c r="R200" s="201" t="s">
        <v>462</v>
      </c>
      <c r="S200" s="202">
        <v>50</v>
      </c>
      <c r="T200" s="203"/>
      <c r="U200" s="204"/>
      <c r="V200" s="205"/>
      <c r="W200" s="238"/>
      <c r="X200" s="239"/>
      <c r="Y200" s="240"/>
      <c r="Z200" s="241"/>
      <c r="AA200" s="242"/>
      <c r="AB200" s="26"/>
      <c r="AC200" s="27"/>
      <c r="AD200" s="36" t="str">
        <f t="shared" si="4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 t="s">
        <v>8</v>
      </c>
      <c r="B201" s="15" t="s">
        <v>64</v>
      </c>
      <c r="C201" s="16" t="s">
        <v>47</v>
      </c>
      <c r="D201" s="17" t="s">
        <v>770</v>
      </c>
      <c r="E201" s="18" t="s">
        <v>771</v>
      </c>
      <c r="F201" s="19">
        <v>40513</v>
      </c>
      <c r="G201" s="32">
        <f t="shared" si="36"/>
        <v>170</v>
      </c>
      <c r="H201" s="12" t="s">
        <v>30</v>
      </c>
      <c r="I201" s="33">
        <f t="shared" si="42"/>
        <v>170</v>
      </c>
      <c r="J201" s="11"/>
      <c r="K201" s="34">
        <f t="shared" si="43"/>
        <v>170</v>
      </c>
      <c r="L201" s="35">
        <f t="shared" si="41"/>
        <v>0</v>
      </c>
      <c r="M201" s="37" t="s">
        <v>187</v>
      </c>
      <c r="N201" s="38">
        <v>170</v>
      </c>
      <c r="O201" s="152"/>
      <c r="P201" s="148"/>
      <c r="Q201" s="39"/>
      <c r="R201" s="201"/>
      <c r="S201" s="202"/>
      <c r="T201" s="203"/>
      <c r="U201" s="204"/>
      <c r="V201" s="205"/>
      <c r="W201" s="238"/>
      <c r="X201" s="239"/>
      <c r="Y201" s="240"/>
      <c r="Z201" s="241"/>
      <c r="AA201" s="242"/>
      <c r="AB201" s="26"/>
      <c r="AC201" s="27"/>
      <c r="AD201" s="36" t="str">
        <f t="shared" si="4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 t="s">
        <v>8</v>
      </c>
      <c r="B202" s="15" t="s">
        <v>64</v>
      </c>
      <c r="C202" s="16" t="s">
        <v>47</v>
      </c>
      <c r="D202" s="17" t="s">
        <v>772</v>
      </c>
      <c r="E202" s="18" t="s">
        <v>773</v>
      </c>
      <c r="F202" s="19">
        <v>39261</v>
      </c>
      <c r="G202" s="32">
        <f t="shared" si="36"/>
        <v>190</v>
      </c>
      <c r="H202" s="12" t="s">
        <v>30</v>
      </c>
      <c r="I202" s="33">
        <f t="shared" si="42"/>
        <v>190</v>
      </c>
      <c r="J202" s="11"/>
      <c r="K202" s="34">
        <f t="shared" si="43"/>
        <v>190</v>
      </c>
      <c r="L202" s="35">
        <f t="shared" si="41"/>
        <v>0</v>
      </c>
      <c r="M202" s="37" t="s">
        <v>108</v>
      </c>
      <c r="N202" s="38">
        <v>190</v>
      </c>
      <c r="O202" s="152" t="s">
        <v>774</v>
      </c>
      <c r="P202" s="148" t="s">
        <v>126</v>
      </c>
      <c r="Q202" s="39">
        <v>44827</v>
      </c>
      <c r="R202" s="201"/>
      <c r="S202" s="202"/>
      <c r="T202" s="203"/>
      <c r="U202" s="204"/>
      <c r="V202" s="205"/>
      <c r="W202" s="238"/>
      <c r="X202" s="239"/>
      <c r="Y202" s="240"/>
      <c r="Z202" s="241"/>
      <c r="AA202" s="242"/>
      <c r="AB202" s="26"/>
      <c r="AC202" s="27"/>
      <c r="AD202" s="36" t="str">
        <f t="shared" si="4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 t="s">
        <v>8</v>
      </c>
      <c r="B203" s="15" t="s">
        <v>64</v>
      </c>
      <c r="C203" s="16" t="s">
        <v>47</v>
      </c>
      <c r="D203" s="17" t="s">
        <v>753</v>
      </c>
      <c r="E203" s="18" t="s">
        <v>775</v>
      </c>
      <c r="F203" s="19">
        <v>40468</v>
      </c>
      <c r="G203" s="32">
        <f t="shared" si="36"/>
        <v>170</v>
      </c>
      <c r="H203" s="12" t="s">
        <v>30</v>
      </c>
      <c r="I203" s="33">
        <f t="shared" si="42"/>
        <v>170</v>
      </c>
      <c r="J203" s="11"/>
      <c r="K203" s="34">
        <f t="shared" si="43"/>
        <v>170</v>
      </c>
      <c r="L203" s="35">
        <f t="shared" si="41"/>
        <v>0</v>
      </c>
      <c r="M203" s="37" t="s">
        <v>108</v>
      </c>
      <c r="N203" s="38">
        <v>170</v>
      </c>
      <c r="O203" s="152" t="s">
        <v>776</v>
      </c>
      <c r="P203" s="148" t="s">
        <v>126</v>
      </c>
      <c r="Q203" s="39"/>
      <c r="R203" s="201"/>
      <c r="S203" s="202"/>
      <c r="T203" s="203"/>
      <c r="U203" s="204"/>
      <c r="V203" s="205"/>
      <c r="W203" s="238"/>
      <c r="X203" s="239"/>
      <c r="Y203" s="240"/>
      <c r="Z203" s="241"/>
      <c r="AA203" s="242"/>
      <c r="AB203" s="26"/>
      <c r="AC203" s="27"/>
      <c r="AD203" s="36" t="str">
        <f t="shared" si="4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 t="s">
        <v>8</v>
      </c>
      <c r="B204" s="15" t="s">
        <v>64</v>
      </c>
      <c r="C204" s="16" t="s">
        <v>47</v>
      </c>
      <c r="D204" s="17" t="s">
        <v>777</v>
      </c>
      <c r="E204" s="18" t="s">
        <v>778</v>
      </c>
      <c r="F204" s="19">
        <v>39268</v>
      </c>
      <c r="G204" s="32">
        <f t="shared" si="36"/>
        <v>190</v>
      </c>
      <c r="H204" s="12" t="s">
        <v>30</v>
      </c>
      <c r="I204" s="33">
        <f t="shared" si="42"/>
        <v>190</v>
      </c>
      <c r="J204" s="11" t="s">
        <v>779</v>
      </c>
      <c r="K204" s="34">
        <f t="shared" si="43"/>
        <v>190</v>
      </c>
      <c r="L204" s="35">
        <f t="shared" si="41"/>
        <v>0</v>
      </c>
      <c r="M204" s="37" t="s">
        <v>187</v>
      </c>
      <c r="N204" s="38">
        <v>140</v>
      </c>
      <c r="O204" s="152"/>
      <c r="P204" s="148"/>
      <c r="Q204" s="39">
        <v>44831</v>
      </c>
      <c r="R204" s="201" t="s">
        <v>462</v>
      </c>
      <c r="S204" s="202">
        <v>50</v>
      </c>
      <c r="T204" s="203"/>
      <c r="U204" s="204"/>
      <c r="V204" s="205"/>
      <c r="W204" s="238"/>
      <c r="X204" s="239"/>
      <c r="Y204" s="240"/>
      <c r="Z204" s="241"/>
      <c r="AA204" s="242"/>
      <c r="AB204" s="26"/>
      <c r="AC204" s="27"/>
      <c r="AD204" s="36" t="str">
        <f t="shared" si="4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780</v>
      </c>
      <c r="E205" s="18" t="s">
        <v>781</v>
      </c>
      <c r="F205" s="19">
        <v>39960</v>
      </c>
      <c r="G205" s="32">
        <f t="shared" si="36"/>
        <v>170</v>
      </c>
      <c r="H205" s="12" t="s">
        <v>30</v>
      </c>
      <c r="I205" s="33">
        <f t="shared" si="42"/>
        <v>170</v>
      </c>
      <c r="J205" s="11"/>
      <c r="K205" s="34">
        <f t="shared" si="43"/>
        <v>170</v>
      </c>
      <c r="L205" s="35">
        <f t="shared" si="41"/>
        <v>0</v>
      </c>
      <c r="M205" s="37" t="s">
        <v>108</v>
      </c>
      <c r="N205" s="38">
        <v>60</v>
      </c>
      <c r="O205" s="152" t="s">
        <v>782</v>
      </c>
      <c r="P205" s="148" t="s">
        <v>126</v>
      </c>
      <c r="Q205" s="39">
        <v>44827</v>
      </c>
      <c r="R205" s="201" t="s">
        <v>108</v>
      </c>
      <c r="S205" s="202">
        <v>60</v>
      </c>
      <c r="T205" s="203" t="s">
        <v>783</v>
      </c>
      <c r="U205" s="204" t="s">
        <v>134</v>
      </c>
      <c r="V205" s="205"/>
      <c r="W205" s="238" t="s">
        <v>108</v>
      </c>
      <c r="X205" s="239">
        <v>50</v>
      </c>
      <c r="Y205" s="240" t="s">
        <v>827</v>
      </c>
      <c r="Z205" s="241" t="s">
        <v>151</v>
      </c>
      <c r="AA205" s="242"/>
      <c r="AB205" s="26"/>
      <c r="AC205" s="27"/>
      <c r="AD205" s="36" t="str">
        <f t="shared" si="4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712</v>
      </c>
      <c r="E206" s="18" t="s">
        <v>784</v>
      </c>
      <c r="F206" s="19">
        <v>40325</v>
      </c>
      <c r="G206" s="32">
        <f t="shared" si="36"/>
        <v>170</v>
      </c>
      <c r="H206" s="12" t="s">
        <v>30</v>
      </c>
      <c r="I206" s="33">
        <f t="shared" si="42"/>
        <v>170</v>
      </c>
      <c r="J206" s="11"/>
      <c r="K206" s="34">
        <f t="shared" si="43"/>
        <v>170</v>
      </c>
      <c r="L206" s="35">
        <f t="shared" si="41"/>
        <v>0</v>
      </c>
      <c r="M206" s="37" t="s">
        <v>108</v>
      </c>
      <c r="N206" s="38">
        <v>50</v>
      </c>
      <c r="O206" s="152" t="s">
        <v>786</v>
      </c>
      <c r="P206" s="148" t="s">
        <v>151</v>
      </c>
      <c r="Q206" s="39"/>
      <c r="R206" s="201" t="s">
        <v>108</v>
      </c>
      <c r="S206" s="202">
        <v>50</v>
      </c>
      <c r="T206" s="203" t="s">
        <v>787</v>
      </c>
      <c r="U206" s="204" t="s">
        <v>152</v>
      </c>
      <c r="V206" s="205"/>
      <c r="W206" s="238" t="s">
        <v>108</v>
      </c>
      <c r="X206" s="239">
        <v>70</v>
      </c>
      <c r="Y206" s="240" t="s">
        <v>785</v>
      </c>
      <c r="Z206" s="241" t="s">
        <v>217</v>
      </c>
      <c r="AA206" s="242"/>
      <c r="AB206" s="26"/>
      <c r="AC206" s="27"/>
      <c r="AD206" s="36" t="str">
        <f t="shared" si="4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788</v>
      </c>
      <c r="E207" s="18" t="s">
        <v>705</v>
      </c>
      <c r="F207" s="19">
        <v>39567</v>
      </c>
      <c r="G207" s="32">
        <f t="shared" si="36"/>
        <v>170</v>
      </c>
      <c r="H207" s="12" t="s">
        <v>30</v>
      </c>
      <c r="I207" s="33">
        <f t="shared" si="42"/>
        <v>170</v>
      </c>
      <c r="J207" s="11"/>
      <c r="K207" s="34">
        <f t="shared" si="43"/>
        <v>70</v>
      </c>
      <c r="L207" s="35">
        <f t="shared" si="41"/>
        <v>100</v>
      </c>
      <c r="M207" s="37" t="s">
        <v>187</v>
      </c>
      <c r="N207" s="38">
        <v>70</v>
      </c>
      <c r="O207" s="152"/>
      <c r="P207" s="148"/>
      <c r="Q207" s="39">
        <v>44831</v>
      </c>
      <c r="R207" s="201"/>
      <c r="S207" s="202"/>
      <c r="T207" s="203"/>
      <c r="U207" s="204"/>
      <c r="V207" s="205"/>
      <c r="W207" s="238"/>
      <c r="X207" s="239"/>
      <c r="Y207" s="240"/>
      <c r="Z207" s="241"/>
      <c r="AA207" s="242"/>
      <c r="AB207" s="26"/>
      <c r="AC207" s="27"/>
      <c r="AD207" s="36" t="str">
        <f t="shared" si="4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 t="s">
        <v>8</v>
      </c>
      <c r="B208" s="15" t="s">
        <v>64</v>
      </c>
      <c r="C208" s="16" t="s">
        <v>47</v>
      </c>
      <c r="D208" s="17" t="s">
        <v>764</v>
      </c>
      <c r="E208" s="18" t="s">
        <v>789</v>
      </c>
      <c r="F208" s="19">
        <v>34476</v>
      </c>
      <c r="G208" s="32">
        <f t="shared" si="36"/>
        <v>220</v>
      </c>
      <c r="H208" s="12" t="s">
        <v>30</v>
      </c>
      <c r="I208" s="33">
        <f t="shared" si="42"/>
        <v>220</v>
      </c>
      <c r="J208" s="11"/>
      <c r="K208" s="34">
        <f t="shared" si="43"/>
        <v>220</v>
      </c>
      <c r="L208" s="35">
        <f t="shared" si="41"/>
        <v>0</v>
      </c>
      <c r="M208" s="37" t="s">
        <v>108</v>
      </c>
      <c r="N208" s="38">
        <v>110</v>
      </c>
      <c r="O208" s="152" t="s">
        <v>790</v>
      </c>
      <c r="P208" s="148" t="s">
        <v>126</v>
      </c>
      <c r="Q208" s="39">
        <v>44827</v>
      </c>
      <c r="R208" s="201" t="s">
        <v>108</v>
      </c>
      <c r="S208" s="202">
        <v>55</v>
      </c>
      <c r="T208" s="203" t="s">
        <v>791</v>
      </c>
      <c r="U208" s="204" t="s">
        <v>134</v>
      </c>
      <c r="V208" s="205"/>
      <c r="W208" s="238" t="s">
        <v>108</v>
      </c>
      <c r="X208" s="239">
        <v>55</v>
      </c>
      <c r="Y208" s="240" t="s">
        <v>792</v>
      </c>
      <c r="Z208" s="241" t="s">
        <v>151</v>
      </c>
      <c r="AA208" s="242"/>
      <c r="AB208" s="26"/>
      <c r="AC208" s="27"/>
      <c r="AD208" s="36" t="str">
        <f t="shared" si="4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 t="s">
        <v>6</v>
      </c>
      <c r="B209" s="15" t="s">
        <v>64</v>
      </c>
      <c r="C209" s="16" t="s">
        <v>47</v>
      </c>
      <c r="D209" s="17" t="s">
        <v>793</v>
      </c>
      <c r="E209" s="18" t="s">
        <v>794</v>
      </c>
      <c r="F209" s="19">
        <v>41054</v>
      </c>
      <c r="G209" s="32">
        <f t="shared" si="36"/>
        <v>160</v>
      </c>
      <c r="H209" s="12" t="s">
        <v>30</v>
      </c>
      <c r="I209" s="33">
        <f t="shared" si="42"/>
        <v>160</v>
      </c>
      <c r="J209" s="11"/>
      <c r="K209" s="34">
        <f t="shared" si="43"/>
        <v>160</v>
      </c>
      <c r="L209" s="35">
        <f t="shared" si="41"/>
        <v>0</v>
      </c>
      <c r="M209" s="37" t="s">
        <v>108</v>
      </c>
      <c r="N209" s="38">
        <v>160</v>
      </c>
      <c r="O209" s="152" t="s">
        <v>795</v>
      </c>
      <c r="P209" s="148" t="s">
        <v>126</v>
      </c>
      <c r="Q209" s="39"/>
      <c r="R209" s="201"/>
      <c r="S209" s="202"/>
      <c r="T209" s="203"/>
      <c r="U209" s="204"/>
      <c r="V209" s="205"/>
      <c r="W209" s="238"/>
      <c r="X209" s="239"/>
      <c r="Y209" s="240"/>
      <c r="Z209" s="241"/>
      <c r="AA209" s="242"/>
      <c r="AB209" s="26"/>
      <c r="AC209" s="27"/>
      <c r="AD209" s="36" t="str">
        <f t="shared" si="4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 t="s">
        <v>6</v>
      </c>
      <c r="B210" s="15" t="s">
        <v>64</v>
      </c>
      <c r="C210" s="16" t="s">
        <v>565</v>
      </c>
      <c r="D210" s="17" t="s">
        <v>567</v>
      </c>
      <c r="E210" s="18" t="s">
        <v>796</v>
      </c>
      <c r="F210" s="19">
        <v>32642</v>
      </c>
      <c r="G210" s="32">
        <f t="shared" si="36"/>
        <v>175</v>
      </c>
      <c r="H210" s="12" t="s">
        <v>30</v>
      </c>
      <c r="I210" s="33">
        <f t="shared" si="42"/>
        <v>175</v>
      </c>
      <c r="J210" s="11"/>
      <c r="K210" s="34">
        <f t="shared" si="43"/>
        <v>175</v>
      </c>
      <c r="L210" s="35">
        <f t="shared" si="41"/>
        <v>0</v>
      </c>
      <c r="M210" s="37" t="s">
        <v>108</v>
      </c>
      <c r="N210" s="38">
        <v>175</v>
      </c>
      <c r="O210" s="152" t="s">
        <v>797</v>
      </c>
      <c r="P210" s="148" t="s">
        <v>126</v>
      </c>
      <c r="Q210" s="39">
        <v>44827</v>
      </c>
      <c r="R210" s="201"/>
      <c r="S210" s="202"/>
      <c r="T210" s="203"/>
      <c r="U210" s="204"/>
      <c r="V210" s="205"/>
      <c r="W210" s="238"/>
      <c r="X210" s="239"/>
      <c r="Y210" s="240"/>
      <c r="Z210" s="241"/>
      <c r="AA210" s="242"/>
      <c r="AB210" s="26"/>
      <c r="AC210" s="27"/>
      <c r="AD210" s="36" t="str">
        <f t="shared" si="4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798</v>
      </c>
      <c r="E211" s="18" t="s">
        <v>799</v>
      </c>
      <c r="F211" s="19">
        <v>40078</v>
      </c>
      <c r="G211" s="32">
        <f t="shared" si="36"/>
        <v>170</v>
      </c>
      <c r="H211" s="12" t="s">
        <v>30</v>
      </c>
      <c r="I211" s="33">
        <f t="shared" si="42"/>
        <v>170</v>
      </c>
      <c r="J211" s="11"/>
      <c r="K211" s="34">
        <f t="shared" si="43"/>
        <v>270</v>
      </c>
      <c r="L211" s="35">
        <f t="shared" si="41"/>
        <v>-100</v>
      </c>
      <c r="M211" s="37" t="s">
        <v>108</v>
      </c>
      <c r="N211" s="38">
        <v>270</v>
      </c>
      <c r="O211" s="152" t="s">
        <v>801</v>
      </c>
      <c r="P211" s="148" t="s">
        <v>126</v>
      </c>
      <c r="Q211" s="39">
        <v>44827</v>
      </c>
      <c r="R211" s="201"/>
      <c r="S211" s="202"/>
      <c r="T211" s="203"/>
      <c r="U211" s="204"/>
      <c r="V211" s="205"/>
      <c r="W211" s="238"/>
      <c r="X211" s="239"/>
      <c r="Y211" s="240"/>
      <c r="Z211" s="241"/>
      <c r="AA211" s="242"/>
      <c r="AB211" s="26"/>
      <c r="AC211" s="27"/>
      <c r="AD211" s="36" t="str">
        <f t="shared" si="4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 t="s">
        <v>6</v>
      </c>
      <c r="B212" s="15" t="s">
        <v>64</v>
      </c>
      <c r="C212" s="16" t="s">
        <v>47</v>
      </c>
      <c r="D212" s="17" t="s">
        <v>798</v>
      </c>
      <c r="E212" s="18" t="s">
        <v>800</v>
      </c>
      <c r="F212" s="19">
        <v>41690</v>
      </c>
      <c r="G212" s="32">
        <f t="shared" si="36"/>
        <v>145</v>
      </c>
      <c r="H212" s="12" t="s">
        <v>46</v>
      </c>
      <c r="I212" s="33">
        <f t="shared" si="42"/>
        <v>130</v>
      </c>
      <c r="J212" s="11"/>
      <c r="K212" s="34">
        <f t="shared" si="43"/>
        <v>0</v>
      </c>
      <c r="L212" s="35">
        <f t="shared" si="41"/>
        <v>130</v>
      </c>
      <c r="M212" s="37"/>
      <c r="N212" s="38"/>
      <c r="O212" s="152"/>
      <c r="P212" s="148"/>
      <c r="Q212" s="39"/>
      <c r="R212" s="201"/>
      <c r="S212" s="202"/>
      <c r="T212" s="203"/>
      <c r="U212" s="204"/>
      <c r="V212" s="205"/>
      <c r="W212" s="238"/>
      <c r="X212" s="239"/>
      <c r="Y212" s="240"/>
      <c r="Z212" s="241"/>
      <c r="AA212" s="242"/>
      <c r="AB212" s="26"/>
      <c r="AC212" s="27"/>
      <c r="AD212" s="36" t="str">
        <f t="shared" si="4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 t="s">
        <v>8</v>
      </c>
      <c r="B213" s="15" t="s">
        <v>64</v>
      </c>
      <c r="C213" s="16" t="s">
        <v>708</v>
      </c>
      <c r="D213" s="17" t="s">
        <v>199</v>
      </c>
      <c r="E213" s="18" t="s">
        <v>802</v>
      </c>
      <c r="F213" s="19">
        <v>28657</v>
      </c>
      <c r="G213" s="32">
        <f t="shared" si="36"/>
        <v>190</v>
      </c>
      <c r="H213" s="12" t="s">
        <v>46</v>
      </c>
      <c r="I213" s="33">
        <f t="shared" si="42"/>
        <v>175</v>
      </c>
      <c r="J213" s="11"/>
      <c r="K213" s="34">
        <f t="shared" si="43"/>
        <v>160</v>
      </c>
      <c r="L213" s="35">
        <f t="shared" si="41"/>
        <v>15</v>
      </c>
      <c r="M213" s="37" t="s">
        <v>108</v>
      </c>
      <c r="N213" s="38">
        <v>160</v>
      </c>
      <c r="O213" s="152" t="s">
        <v>805</v>
      </c>
      <c r="P213" s="148" t="s">
        <v>126</v>
      </c>
      <c r="Q213" s="39">
        <v>44827</v>
      </c>
      <c r="R213" s="201"/>
      <c r="S213" s="202"/>
      <c r="T213" s="203"/>
      <c r="U213" s="204"/>
      <c r="V213" s="205"/>
      <c r="W213" s="238"/>
      <c r="X213" s="239"/>
      <c r="Y213" s="240"/>
      <c r="Z213" s="241"/>
      <c r="AA213" s="242"/>
      <c r="AB213" s="26"/>
      <c r="AC213" s="27"/>
      <c r="AD213" s="36" t="str">
        <f t="shared" ref="AD213:AD276" si="44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 t="s">
        <v>8</v>
      </c>
      <c r="B214" s="15" t="s">
        <v>64</v>
      </c>
      <c r="C214" s="16" t="s">
        <v>47</v>
      </c>
      <c r="D214" s="17" t="s">
        <v>806</v>
      </c>
      <c r="E214" s="18" t="s">
        <v>807</v>
      </c>
      <c r="F214" s="19">
        <v>42065</v>
      </c>
      <c r="G214" s="32">
        <f t="shared" si="36"/>
        <v>145</v>
      </c>
      <c r="H214" s="12" t="s">
        <v>30</v>
      </c>
      <c r="I214" s="33">
        <f t="shared" si="42"/>
        <v>145</v>
      </c>
      <c r="J214" s="11"/>
      <c r="K214" s="34">
        <f t="shared" si="43"/>
        <v>145</v>
      </c>
      <c r="L214" s="35">
        <f t="shared" si="41"/>
        <v>0</v>
      </c>
      <c r="M214" s="37" t="s">
        <v>108</v>
      </c>
      <c r="N214" s="38">
        <v>145</v>
      </c>
      <c r="O214" s="152" t="s">
        <v>808</v>
      </c>
      <c r="P214" s="148" t="s">
        <v>126</v>
      </c>
      <c r="Q214" s="39">
        <v>44827</v>
      </c>
      <c r="R214" s="201"/>
      <c r="S214" s="202"/>
      <c r="T214" s="203"/>
      <c r="U214" s="204"/>
      <c r="V214" s="205"/>
      <c r="W214" s="238"/>
      <c r="X214" s="239"/>
      <c r="Y214" s="240"/>
      <c r="Z214" s="241"/>
      <c r="AA214" s="242"/>
      <c r="AB214" s="26"/>
      <c r="AC214" s="27"/>
      <c r="AD214" s="36" t="str">
        <f t="shared" si="44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 t="s">
        <v>6</v>
      </c>
      <c r="B215" s="15" t="s">
        <v>64</v>
      </c>
      <c r="C215" s="16" t="s">
        <v>565</v>
      </c>
      <c r="D215" s="17" t="s">
        <v>809</v>
      </c>
      <c r="E215" s="18" t="s">
        <v>693</v>
      </c>
      <c r="F215" s="19">
        <v>29272</v>
      </c>
      <c r="G215" s="32">
        <f t="shared" si="36"/>
        <v>175</v>
      </c>
      <c r="H215" s="12" t="s">
        <v>30</v>
      </c>
      <c r="I215" s="33">
        <f t="shared" si="42"/>
        <v>175</v>
      </c>
      <c r="J215" s="11"/>
      <c r="K215" s="34">
        <f t="shared" si="43"/>
        <v>220</v>
      </c>
      <c r="L215" s="35">
        <f t="shared" si="41"/>
        <v>-45</v>
      </c>
      <c r="M215" s="37" t="s">
        <v>154</v>
      </c>
      <c r="N215" s="38">
        <v>220</v>
      </c>
      <c r="O215" s="152"/>
      <c r="P215" s="148"/>
      <c r="Q215" s="39"/>
      <c r="R215" s="201"/>
      <c r="S215" s="202"/>
      <c r="T215" s="203"/>
      <c r="U215" s="204"/>
      <c r="V215" s="205"/>
      <c r="W215" s="238"/>
      <c r="X215" s="239"/>
      <c r="Y215" s="240"/>
      <c r="Z215" s="241"/>
      <c r="AA215" s="242"/>
      <c r="AB215" s="26"/>
      <c r="AC215" s="27"/>
      <c r="AD215" s="36" t="str">
        <f t="shared" si="44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 t="s">
        <v>6</v>
      </c>
      <c r="B216" s="15" t="s">
        <v>64</v>
      </c>
      <c r="C216" s="16" t="s">
        <v>47</v>
      </c>
      <c r="D216" s="17" t="s">
        <v>810</v>
      </c>
      <c r="E216" s="18" t="s">
        <v>811</v>
      </c>
      <c r="F216" s="19">
        <v>41872</v>
      </c>
      <c r="G216" s="32">
        <f t="shared" si="36"/>
        <v>145</v>
      </c>
      <c r="H216" s="12" t="s">
        <v>30</v>
      </c>
      <c r="I216" s="33">
        <f t="shared" si="42"/>
        <v>145</v>
      </c>
      <c r="J216" s="11"/>
      <c r="K216" s="34">
        <f t="shared" si="43"/>
        <v>145</v>
      </c>
      <c r="L216" s="35">
        <f t="shared" si="41"/>
        <v>0</v>
      </c>
      <c r="M216" s="37" t="s">
        <v>108</v>
      </c>
      <c r="N216" s="38">
        <v>145</v>
      </c>
      <c r="O216" s="152" t="s">
        <v>812</v>
      </c>
      <c r="P216" s="148" t="s">
        <v>126</v>
      </c>
      <c r="Q216" s="39">
        <v>44827</v>
      </c>
      <c r="R216" s="201"/>
      <c r="S216" s="202"/>
      <c r="T216" s="203"/>
      <c r="U216" s="204"/>
      <c r="V216" s="205"/>
      <c r="W216" s="238"/>
      <c r="X216" s="239"/>
      <c r="Y216" s="240"/>
      <c r="Z216" s="241"/>
      <c r="AA216" s="242"/>
      <c r="AB216" s="26"/>
      <c r="AC216" s="27"/>
      <c r="AD216" s="36" t="str">
        <f t="shared" si="44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 t="s">
        <v>6</v>
      </c>
      <c r="B217" s="15" t="s">
        <v>64</v>
      </c>
      <c r="C217" s="16" t="s">
        <v>47</v>
      </c>
      <c r="D217" s="17" t="s">
        <v>813</v>
      </c>
      <c r="E217" s="18" t="s">
        <v>814</v>
      </c>
      <c r="F217" s="19">
        <v>41969</v>
      </c>
      <c r="G217" s="32">
        <f t="shared" si="36"/>
        <v>145</v>
      </c>
      <c r="H217" s="12" t="s">
        <v>30</v>
      </c>
      <c r="I217" s="33">
        <f t="shared" si="42"/>
        <v>145</v>
      </c>
      <c r="J217" s="11"/>
      <c r="K217" s="34">
        <f t="shared" si="43"/>
        <v>145</v>
      </c>
      <c r="L217" s="35">
        <f t="shared" si="41"/>
        <v>0</v>
      </c>
      <c r="M217" s="37" t="s">
        <v>108</v>
      </c>
      <c r="N217" s="38">
        <v>145</v>
      </c>
      <c r="O217" s="152" t="s">
        <v>815</v>
      </c>
      <c r="P217" s="148" t="s">
        <v>126</v>
      </c>
      <c r="Q217" s="39">
        <v>44827</v>
      </c>
      <c r="R217" s="201"/>
      <c r="S217" s="202"/>
      <c r="T217" s="203"/>
      <c r="U217" s="204"/>
      <c r="V217" s="205"/>
      <c r="W217" s="238"/>
      <c r="X217" s="239"/>
      <c r="Y217" s="240"/>
      <c r="Z217" s="241"/>
      <c r="AA217" s="242"/>
      <c r="AB217" s="26"/>
      <c r="AC217" s="27"/>
      <c r="AD217" s="36" t="str">
        <f t="shared" si="44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 t="s">
        <v>8</v>
      </c>
      <c r="B218" s="15" t="s">
        <v>64</v>
      </c>
      <c r="C218" s="16" t="s">
        <v>47</v>
      </c>
      <c r="D218" s="17" t="s">
        <v>816</v>
      </c>
      <c r="E218" s="18" t="s">
        <v>817</v>
      </c>
      <c r="F218" s="19">
        <v>40693</v>
      </c>
      <c r="G218" s="32">
        <f t="shared" si="36"/>
        <v>170</v>
      </c>
      <c r="H218" s="12" t="s">
        <v>30</v>
      </c>
      <c r="I218" s="33">
        <f t="shared" si="42"/>
        <v>170</v>
      </c>
      <c r="J218" s="11"/>
      <c r="K218" s="34">
        <f t="shared" si="43"/>
        <v>170</v>
      </c>
      <c r="L218" s="35">
        <f t="shared" si="41"/>
        <v>0</v>
      </c>
      <c r="M218" s="37" t="s">
        <v>108</v>
      </c>
      <c r="N218" s="38">
        <v>170</v>
      </c>
      <c r="O218" s="152" t="s">
        <v>818</v>
      </c>
      <c r="P218" s="148" t="s">
        <v>126</v>
      </c>
      <c r="Q218" s="39"/>
      <c r="R218" s="201"/>
      <c r="S218" s="202"/>
      <c r="T218" s="203"/>
      <c r="U218" s="204"/>
      <c r="V218" s="205"/>
      <c r="W218" s="238"/>
      <c r="X218" s="239"/>
      <c r="Y218" s="240"/>
      <c r="Z218" s="241"/>
      <c r="AA218" s="242"/>
      <c r="AB218" s="26"/>
      <c r="AC218" s="27"/>
      <c r="AD218" s="36" t="str">
        <f t="shared" si="44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 t="s">
        <v>8</v>
      </c>
      <c r="B219" s="15" t="s">
        <v>64</v>
      </c>
      <c r="C219" s="16" t="s">
        <v>708</v>
      </c>
      <c r="D219" s="17" t="s">
        <v>70</v>
      </c>
      <c r="E219" s="18" t="s">
        <v>819</v>
      </c>
      <c r="F219" s="19">
        <v>39369</v>
      </c>
      <c r="G219" s="32">
        <f t="shared" si="36"/>
        <v>190</v>
      </c>
      <c r="H219" s="12" t="s">
        <v>46</v>
      </c>
      <c r="I219" s="33">
        <f t="shared" si="42"/>
        <v>175</v>
      </c>
      <c r="J219" s="11"/>
      <c r="K219" s="34">
        <f t="shared" si="43"/>
        <v>160</v>
      </c>
      <c r="L219" s="35">
        <f t="shared" si="41"/>
        <v>15</v>
      </c>
      <c r="M219" s="37" t="s">
        <v>108</v>
      </c>
      <c r="N219" s="38">
        <v>80</v>
      </c>
      <c r="O219" s="152" t="s">
        <v>820</v>
      </c>
      <c r="P219" s="148" t="s">
        <v>134</v>
      </c>
      <c r="Q219" s="39"/>
      <c r="R219" s="201" t="s">
        <v>108</v>
      </c>
      <c r="S219" s="202">
        <v>80</v>
      </c>
      <c r="T219" s="203" t="s">
        <v>821</v>
      </c>
      <c r="U219" s="204" t="s">
        <v>151</v>
      </c>
      <c r="V219" s="205"/>
      <c r="W219" s="238"/>
      <c r="X219" s="239"/>
      <c r="Y219" s="240"/>
      <c r="Z219" s="241"/>
      <c r="AA219" s="242"/>
      <c r="AB219" s="26"/>
      <c r="AC219" s="27"/>
      <c r="AD219" s="36" t="str">
        <f t="shared" si="44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824</v>
      </c>
      <c r="E220" s="18" t="s">
        <v>825</v>
      </c>
      <c r="F220" s="19">
        <v>36201</v>
      </c>
      <c r="G220" s="32">
        <f t="shared" si="36"/>
        <v>220</v>
      </c>
      <c r="H220" s="12" t="s">
        <v>30</v>
      </c>
      <c r="I220" s="33">
        <f t="shared" si="42"/>
        <v>220</v>
      </c>
      <c r="J220" s="11"/>
      <c r="K220" s="34">
        <f t="shared" si="43"/>
        <v>220</v>
      </c>
      <c r="L220" s="35">
        <f t="shared" si="41"/>
        <v>0</v>
      </c>
      <c r="M220" s="37" t="s">
        <v>108</v>
      </c>
      <c r="N220" s="38">
        <v>220</v>
      </c>
      <c r="O220" s="152" t="s">
        <v>826</v>
      </c>
      <c r="P220" s="148" t="s">
        <v>126</v>
      </c>
      <c r="Q220" s="39"/>
      <c r="R220" s="201"/>
      <c r="S220" s="202"/>
      <c r="T220" s="203"/>
      <c r="U220" s="204"/>
      <c r="V220" s="205"/>
      <c r="W220" s="238"/>
      <c r="X220" s="239"/>
      <c r="Y220" s="240"/>
      <c r="Z220" s="241"/>
      <c r="AA220" s="242"/>
      <c r="AB220" s="26"/>
      <c r="AC220" s="27"/>
      <c r="AD220" s="36" t="str">
        <f t="shared" si="44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 t="s">
        <v>6</v>
      </c>
      <c r="B221" s="15" t="s">
        <v>64</v>
      </c>
      <c r="C221" s="16" t="s">
        <v>47</v>
      </c>
      <c r="D221" s="17" t="s">
        <v>831</v>
      </c>
      <c r="E221" s="18" t="s">
        <v>832</v>
      </c>
      <c r="F221" s="19">
        <v>34696</v>
      </c>
      <c r="G221" s="32">
        <f t="shared" si="36"/>
        <v>220</v>
      </c>
      <c r="H221" s="12" t="s">
        <v>30</v>
      </c>
      <c r="I221" s="33">
        <f t="shared" si="42"/>
        <v>220</v>
      </c>
      <c r="J221" s="11"/>
      <c r="K221" s="34">
        <f t="shared" si="43"/>
        <v>0</v>
      </c>
      <c r="L221" s="35">
        <f t="shared" si="41"/>
        <v>220</v>
      </c>
      <c r="M221" s="37"/>
      <c r="N221" s="38"/>
      <c r="O221" s="152"/>
      <c r="P221" s="148"/>
      <c r="Q221" s="39"/>
      <c r="R221" s="201"/>
      <c r="S221" s="202"/>
      <c r="T221" s="203"/>
      <c r="U221" s="204"/>
      <c r="V221" s="205"/>
      <c r="W221" s="238"/>
      <c r="X221" s="239"/>
      <c r="Y221" s="240"/>
      <c r="Z221" s="241"/>
      <c r="AA221" s="242"/>
      <c r="AB221" s="26"/>
      <c r="AC221" s="27"/>
      <c r="AD221" s="36" t="str">
        <f t="shared" si="44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 t="s">
        <v>8</v>
      </c>
      <c r="B222" s="15" t="s">
        <v>64</v>
      </c>
      <c r="C222" s="16" t="s">
        <v>47</v>
      </c>
      <c r="D222" s="17" t="s">
        <v>833</v>
      </c>
      <c r="E222" s="18" t="s">
        <v>789</v>
      </c>
      <c r="F222" s="19">
        <v>42315</v>
      </c>
      <c r="G222" s="32">
        <f t="shared" si="36"/>
        <v>145</v>
      </c>
      <c r="H222" s="12" t="s">
        <v>30</v>
      </c>
      <c r="I222" s="33">
        <f t="shared" si="42"/>
        <v>145</v>
      </c>
      <c r="J222" s="11"/>
      <c r="K222" s="34">
        <f t="shared" si="43"/>
        <v>145</v>
      </c>
      <c r="L222" s="35">
        <f t="shared" si="41"/>
        <v>0</v>
      </c>
      <c r="M222" s="37" t="s">
        <v>108</v>
      </c>
      <c r="N222" s="38">
        <v>145</v>
      </c>
      <c r="O222" s="152" t="s">
        <v>161</v>
      </c>
      <c r="P222" s="148" t="s">
        <v>126</v>
      </c>
      <c r="Q222" s="39"/>
      <c r="R222" s="201"/>
      <c r="S222" s="202"/>
      <c r="T222" s="203"/>
      <c r="U222" s="204"/>
      <c r="V222" s="205"/>
      <c r="W222" s="238"/>
      <c r="X222" s="239"/>
      <c r="Y222" s="240"/>
      <c r="Z222" s="241"/>
      <c r="AA222" s="242"/>
      <c r="AB222" s="26"/>
      <c r="AC222" s="27"/>
      <c r="AD222" s="36" t="str">
        <f t="shared" si="44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 t="s">
        <v>8</v>
      </c>
      <c r="B223" s="15" t="s">
        <v>64</v>
      </c>
      <c r="C223" s="16" t="s">
        <v>47</v>
      </c>
      <c r="D223" s="17" t="s">
        <v>749</v>
      </c>
      <c r="E223" s="18" t="s">
        <v>834</v>
      </c>
      <c r="F223" s="19">
        <v>41892</v>
      </c>
      <c r="G223" s="32">
        <f t="shared" si="36"/>
        <v>145</v>
      </c>
      <c r="H223" s="12" t="s">
        <v>46</v>
      </c>
      <c r="I223" s="33">
        <f t="shared" si="42"/>
        <v>130</v>
      </c>
      <c r="J223" s="11"/>
      <c r="K223" s="34">
        <f t="shared" si="43"/>
        <v>213</v>
      </c>
      <c r="L223" s="35">
        <f t="shared" si="41"/>
        <v>-83</v>
      </c>
      <c r="M223" s="37" t="s">
        <v>108</v>
      </c>
      <c r="N223" s="38">
        <v>213</v>
      </c>
      <c r="O223" s="152" t="s">
        <v>836</v>
      </c>
      <c r="P223" s="148" t="s">
        <v>126</v>
      </c>
      <c r="Q223" s="39"/>
      <c r="R223" s="201"/>
      <c r="S223" s="202"/>
      <c r="T223" s="203"/>
      <c r="U223" s="204"/>
      <c r="V223" s="205"/>
      <c r="W223" s="238"/>
      <c r="X223" s="239"/>
      <c r="Y223" s="240"/>
      <c r="Z223" s="241"/>
      <c r="AA223" s="242"/>
      <c r="AB223" s="26"/>
      <c r="AC223" s="27"/>
      <c r="AD223" s="36" t="str">
        <f t="shared" si="44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 t="s">
        <v>8</v>
      </c>
      <c r="B224" s="15" t="s">
        <v>64</v>
      </c>
      <c r="C224" s="16" t="s">
        <v>444</v>
      </c>
      <c r="D224" s="17" t="s">
        <v>749</v>
      </c>
      <c r="E224" s="18" t="s">
        <v>835</v>
      </c>
      <c r="F224" s="19">
        <v>43344</v>
      </c>
      <c r="G224" s="32">
        <f t="shared" si="36"/>
        <v>90</v>
      </c>
      <c r="H224" s="12" t="s">
        <v>46</v>
      </c>
      <c r="I224" s="33">
        <f t="shared" si="42"/>
        <v>75</v>
      </c>
      <c r="J224" s="11"/>
      <c r="K224" s="34">
        <f t="shared" si="43"/>
        <v>212</v>
      </c>
      <c r="L224" s="35">
        <f t="shared" si="41"/>
        <v>-137</v>
      </c>
      <c r="M224" s="37" t="s">
        <v>108</v>
      </c>
      <c r="N224" s="38">
        <v>212</v>
      </c>
      <c r="O224" s="152" t="s">
        <v>837</v>
      </c>
      <c r="P224" s="148" t="s">
        <v>134</v>
      </c>
      <c r="Q224" s="39"/>
      <c r="R224" s="201"/>
      <c r="S224" s="202"/>
      <c r="T224" s="203"/>
      <c r="U224" s="204"/>
      <c r="V224" s="205"/>
      <c r="W224" s="238"/>
      <c r="X224" s="239"/>
      <c r="Y224" s="240"/>
      <c r="Z224" s="241"/>
      <c r="AA224" s="242"/>
      <c r="AB224" s="26"/>
      <c r="AC224" s="27"/>
      <c r="AD224" s="36" t="str">
        <f t="shared" si="44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 t="s">
        <v>8</v>
      </c>
      <c r="B225" s="15" t="s">
        <v>64</v>
      </c>
      <c r="C225" s="16" t="s">
        <v>708</v>
      </c>
      <c r="D225" s="17" t="s">
        <v>838</v>
      </c>
      <c r="E225" s="18" t="s">
        <v>839</v>
      </c>
      <c r="F225" s="19">
        <v>30580</v>
      </c>
      <c r="G225" s="32">
        <f t="shared" si="36"/>
        <v>190</v>
      </c>
      <c r="H225" s="12" t="s">
        <v>30</v>
      </c>
      <c r="I225" s="33">
        <f t="shared" si="42"/>
        <v>190</v>
      </c>
      <c r="J225" s="11"/>
      <c r="K225" s="34">
        <f t="shared" si="43"/>
        <v>190</v>
      </c>
      <c r="L225" s="35">
        <f t="shared" si="41"/>
        <v>0</v>
      </c>
      <c r="M225" s="37" t="s">
        <v>108</v>
      </c>
      <c r="N225" s="38">
        <v>190</v>
      </c>
      <c r="O225" s="152" t="s">
        <v>840</v>
      </c>
      <c r="P225" s="148" t="s">
        <v>126</v>
      </c>
      <c r="Q225" s="39"/>
      <c r="R225" s="201"/>
      <c r="S225" s="202"/>
      <c r="T225" s="203"/>
      <c r="U225" s="204"/>
      <c r="V225" s="205"/>
      <c r="W225" s="238"/>
      <c r="X225" s="239"/>
      <c r="Y225" s="240"/>
      <c r="Z225" s="241"/>
      <c r="AA225" s="242"/>
      <c r="AB225" s="26"/>
      <c r="AC225" s="27"/>
      <c r="AD225" s="36" t="str">
        <f t="shared" si="44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 t="s">
        <v>8</v>
      </c>
      <c r="B226" s="15" t="s">
        <v>64</v>
      </c>
      <c r="C226" s="16" t="s">
        <v>708</v>
      </c>
      <c r="D226" s="17" t="s">
        <v>842</v>
      </c>
      <c r="E226" s="18" t="s">
        <v>72</v>
      </c>
      <c r="F226" s="19">
        <v>30831</v>
      </c>
      <c r="G226" s="32">
        <f t="shared" si="36"/>
        <v>190</v>
      </c>
      <c r="H226" s="12" t="s">
        <v>46</v>
      </c>
      <c r="I226" s="33">
        <f t="shared" si="42"/>
        <v>175</v>
      </c>
      <c r="J226" s="11"/>
      <c r="K226" s="34">
        <f t="shared" si="43"/>
        <v>175</v>
      </c>
      <c r="L226" s="35">
        <f t="shared" si="41"/>
        <v>0</v>
      </c>
      <c r="M226" s="37" t="s">
        <v>108</v>
      </c>
      <c r="N226" s="38">
        <v>175</v>
      </c>
      <c r="O226" s="152" t="s">
        <v>843</v>
      </c>
      <c r="P226" s="148" t="s">
        <v>126</v>
      </c>
      <c r="Q226" s="39"/>
      <c r="R226" s="201"/>
      <c r="S226" s="202"/>
      <c r="T226" s="203"/>
      <c r="U226" s="204"/>
      <c r="V226" s="205"/>
      <c r="W226" s="238"/>
      <c r="X226" s="239"/>
      <c r="Y226" s="240"/>
      <c r="Z226" s="241"/>
      <c r="AA226" s="242"/>
      <c r="AB226" s="26"/>
      <c r="AC226" s="27"/>
      <c r="AD226" s="36" t="str">
        <f t="shared" si="44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 t="s">
        <v>6</v>
      </c>
      <c r="B227" s="15" t="s">
        <v>64</v>
      </c>
      <c r="C227" s="16" t="s">
        <v>47</v>
      </c>
      <c r="D227" s="17" t="s">
        <v>842</v>
      </c>
      <c r="E227" s="18" t="s">
        <v>844</v>
      </c>
      <c r="F227" s="19">
        <v>41664</v>
      </c>
      <c r="G227" s="32">
        <f t="shared" si="36"/>
        <v>145</v>
      </c>
      <c r="H227" s="12" t="s">
        <v>30</v>
      </c>
      <c r="I227" s="33">
        <f t="shared" si="42"/>
        <v>145</v>
      </c>
      <c r="J227" s="11"/>
      <c r="K227" s="34">
        <f t="shared" si="43"/>
        <v>145</v>
      </c>
      <c r="L227" s="35">
        <f t="shared" si="41"/>
        <v>0</v>
      </c>
      <c r="M227" s="37" t="s">
        <v>108</v>
      </c>
      <c r="N227" s="38">
        <v>145</v>
      </c>
      <c r="O227" s="152" t="s">
        <v>845</v>
      </c>
      <c r="P227" s="148" t="s">
        <v>134</v>
      </c>
      <c r="Q227" s="39"/>
      <c r="R227" s="201"/>
      <c r="S227" s="202"/>
      <c r="T227" s="203"/>
      <c r="U227" s="204"/>
      <c r="V227" s="205"/>
      <c r="W227" s="238"/>
      <c r="X227" s="239"/>
      <c r="Y227" s="240"/>
      <c r="Z227" s="241"/>
      <c r="AA227" s="242"/>
      <c r="AB227" s="26"/>
      <c r="AC227" s="27"/>
      <c r="AD227" s="36" t="str">
        <f t="shared" si="44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 t="s">
        <v>8</v>
      </c>
      <c r="B228" s="15" t="s">
        <v>64</v>
      </c>
      <c r="C228" s="16" t="s">
        <v>47</v>
      </c>
      <c r="D228" s="17" t="s">
        <v>846</v>
      </c>
      <c r="E228" s="18" t="s">
        <v>847</v>
      </c>
      <c r="F228" s="19">
        <v>39250</v>
      </c>
      <c r="G228" s="32">
        <f t="shared" si="36"/>
        <v>190</v>
      </c>
      <c r="H228" s="12" t="s">
        <v>30</v>
      </c>
      <c r="I228" s="33">
        <f t="shared" si="42"/>
        <v>190</v>
      </c>
      <c r="J228" s="11"/>
      <c r="K228" s="34">
        <f t="shared" si="43"/>
        <v>190</v>
      </c>
      <c r="L228" s="35">
        <f t="shared" si="41"/>
        <v>0</v>
      </c>
      <c r="M228" s="37" t="s">
        <v>108</v>
      </c>
      <c r="N228" s="38">
        <v>190</v>
      </c>
      <c r="O228" s="152" t="s">
        <v>848</v>
      </c>
      <c r="P228" s="148" t="s">
        <v>126</v>
      </c>
      <c r="Q228" s="39"/>
      <c r="R228" s="201"/>
      <c r="S228" s="202"/>
      <c r="T228" s="203"/>
      <c r="U228" s="204"/>
      <c r="V228" s="205"/>
      <c r="W228" s="238"/>
      <c r="X228" s="239"/>
      <c r="Y228" s="240"/>
      <c r="Z228" s="241"/>
      <c r="AA228" s="242"/>
      <c r="AB228" s="26"/>
      <c r="AC228" s="27"/>
      <c r="AD228" s="36" t="str">
        <f t="shared" si="44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 t="s">
        <v>6</v>
      </c>
      <c r="B229" s="15" t="s">
        <v>64</v>
      </c>
      <c r="C229" s="16" t="s">
        <v>47</v>
      </c>
      <c r="D229" s="17" t="s">
        <v>849</v>
      </c>
      <c r="E229" s="18" t="s">
        <v>69</v>
      </c>
      <c r="F229" s="19">
        <v>40658</v>
      </c>
      <c r="G229" s="32">
        <f t="shared" si="36"/>
        <v>170</v>
      </c>
      <c r="H229" s="12" t="s">
        <v>30</v>
      </c>
      <c r="I229" s="33">
        <f t="shared" si="42"/>
        <v>170</v>
      </c>
      <c r="J229" s="11"/>
      <c r="K229" s="34">
        <f t="shared" si="43"/>
        <v>200</v>
      </c>
      <c r="L229" s="35">
        <f t="shared" si="41"/>
        <v>-30</v>
      </c>
      <c r="M229" s="37" t="s">
        <v>108</v>
      </c>
      <c r="N229" s="38">
        <v>75</v>
      </c>
      <c r="O229" s="152" t="s">
        <v>852</v>
      </c>
      <c r="P229" s="148" t="s">
        <v>126</v>
      </c>
      <c r="Q229" s="39"/>
      <c r="R229" s="201" t="s">
        <v>108</v>
      </c>
      <c r="S229" s="202">
        <v>75</v>
      </c>
      <c r="T229" s="203" t="s">
        <v>853</v>
      </c>
      <c r="U229" s="204" t="s">
        <v>134</v>
      </c>
      <c r="V229" s="205"/>
      <c r="W229" s="238" t="s">
        <v>462</v>
      </c>
      <c r="X229" s="239">
        <v>50</v>
      </c>
      <c r="Y229" s="240"/>
      <c r="Z229" s="241"/>
      <c r="AA229" s="242"/>
      <c r="AB229" s="26"/>
      <c r="AC229" s="27"/>
      <c r="AD229" s="36" t="str">
        <f t="shared" si="44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 t="s">
        <v>6</v>
      </c>
      <c r="B230" s="15" t="s">
        <v>64</v>
      </c>
      <c r="C230" s="16" t="s">
        <v>47</v>
      </c>
      <c r="D230" s="17" t="s">
        <v>850</v>
      </c>
      <c r="E230" s="18" t="s">
        <v>851</v>
      </c>
      <c r="F230" s="19">
        <v>40699</v>
      </c>
      <c r="G230" s="32">
        <f t="shared" ref="G230:G293" si="45">IF(OR($C230="",$C230="DIR",$C230="ARB"),0,IF($C230="LOI",175,IF($C230="BAB",90,IF($C230="FIT",190,IF($F230&lt;=VALUE("01/01/2005"),220,IF($F230&lt;=VALUE("01/01/2008"),190,IF($F230&lt;=VALUE("01/01/2012"),170,IF($F230&lt;=VALUE("01/01/2014"),160,145))))))))</f>
        <v>170</v>
      </c>
      <c r="H230" s="12" t="s">
        <v>46</v>
      </c>
      <c r="I230" s="33">
        <f t="shared" si="42"/>
        <v>155</v>
      </c>
      <c r="J230" s="11" t="s">
        <v>849</v>
      </c>
      <c r="K230" s="34">
        <f t="shared" si="43"/>
        <v>125</v>
      </c>
      <c r="L230" s="35">
        <f t="shared" si="41"/>
        <v>30</v>
      </c>
      <c r="M230" s="37" t="s">
        <v>108</v>
      </c>
      <c r="N230" s="38">
        <v>75</v>
      </c>
      <c r="O230" s="152" t="s">
        <v>854</v>
      </c>
      <c r="P230" s="148" t="s">
        <v>151</v>
      </c>
      <c r="Q230" s="39"/>
      <c r="R230" s="201" t="s">
        <v>462</v>
      </c>
      <c r="S230" s="202">
        <v>50</v>
      </c>
      <c r="T230" s="203"/>
      <c r="U230" s="204"/>
      <c r="V230" s="205"/>
      <c r="W230" s="238"/>
      <c r="X230" s="239"/>
      <c r="Y230" s="240"/>
      <c r="Z230" s="241"/>
      <c r="AA230" s="242"/>
      <c r="AB230" s="26"/>
      <c r="AC230" s="27"/>
      <c r="AD230" s="36" t="str">
        <f t="shared" si="44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856</v>
      </c>
      <c r="E231" s="18" t="s">
        <v>328</v>
      </c>
      <c r="F231" s="19">
        <v>32617</v>
      </c>
      <c r="G231" s="32">
        <f t="shared" si="45"/>
        <v>220</v>
      </c>
      <c r="H231" s="12" t="s">
        <v>30</v>
      </c>
      <c r="I231" s="33">
        <f t="shared" si="42"/>
        <v>220</v>
      </c>
      <c r="J231" s="11"/>
      <c r="K231" s="34">
        <f t="shared" si="43"/>
        <v>220</v>
      </c>
      <c r="L231" s="35">
        <f t="shared" si="41"/>
        <v>0</v>
      </c>
      <c r="M231" s="37" t="s">
        <v>108</v>
      </c>
      <c r="N231" s="38">
        <v>220</v>
      </c>
      <c r="O231" s="152" t="s">
        <v>857</v>
      </c>
      <c r="P231" s="148" t="s">
        <v>126</v>
      </c>
      <c r="Q231" s="39"/>
      <c r="R231" s="201"/>
      <c r="S231" s="202"/>
      <c r="T231" s="203"/>
      <c r="U231" s="204"/>
      <c r="V231" s="205"/>
      <c r="W231" s="238"/>
      <c r="X231" s="239"/>
      <c r="Y231" s="240"/>
      <c r="Z231" s="241"/>
      <c r="AA231" s="242"/>
      <c r="AB231" s="26"/>
      <c r="AC231" s="27"/>
      <c r="AD231" s="36" t="str">
        <f t="shared" si="44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 t="s">
        <v>8</v>
      </c>
      <c r="B232" s="15" t="s">
        <v>64</v>
      </c>
      <c r="C232" s="16" t="s">
        <v>47</v>
      </c>
      <c r="D232" s="17" t="s">
        <v>858</v>
      </c>
      <c r="E232" s="18" t="s">
        <v>859</v>
      </c>
      <c r="F232" s="19">
        <v>42318</v>
      </c>
      <c r="G232" s="32">
        <f t="shared" si="45"/>
        <v>145</v>
      </c>
      <c r="H232" s="12" t="s">
        <v>30</v>
      </c>
      <c r="I232" s="33">
        <f t="shared" si="42"/>
        <v>145</v>
      </c>
      <c r="J232" s="11"/>
      <c r="K232" s="34">
        <f t="shared" si="43"/>
        <v>240</v>
      </c>
      <c r="L232" s="35">
        <f t="shared" si="41"/>
        <v>-95</v>
      </c>
      <c r="M232" s="37" t="s">
        <v>108</v>
      </c>
      <c r="N232" s="38">
        <v>190</v>
      </c>
      <c r="O232" s="152" t="s">
        <v>861</v>
      </c>
      <c r="P232" s="148" t="s">
        <v>126</v>
      </c>
      <c r="Q232" s="39"/>
      <c r="R232" s="201" t="s">
        <v>462</v>
      </c>
      <c r="S232" s="202">
        <v>50</v>
      </c>
      <c r="T232" s="203"/>
      <c r="U232" s="204"/>
      <c r="V232" s="205"/>
      <c r="W232" s="238"/>
      <c r="X232" s="239"/>
      <c r="Y232" s="240"/>
      <c r="Z232" s="241"/>
      <c r="AA232" s="242"/>
      <c r="AB232" s="26"/>
      <c r="AC232" s="27"/>
      <c r="AD232" s="36" t="str">
        <f t="shared" si="44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 t="s">
        <v>8</v>
      </c>
      <c r="B233" s="15" t="s">
        <v>64</v>
      </c>
      <c r="C233" s="16" t="s">
        <v>47</v>
      </c>
      <c r="D233" s="17" t="s">
        <v>858</v>
      </c>
      <c r="E233" s="18" t="s">
        <v>860</v>
      </c>
      <c r="F233" s="19">
        <v>41083</v>
      </c>
      <c r="G233" s="32">
        <f t="shared" si="45"/>
        <v>160</v>
      </c>
      <c r="H233" s="12" t="s">
        <v>46</v>
      </c>
      <c r="I233" s="33">
        <f t="shared" si="42"/>
        <v>145</v>
      </c>
      <c r="J233" s="11"/>
      <c r="K233" s="34">
        <f t="shared" si="43"/>
        <v>50</v>
      </c>
      <c r="L233" s="35">
        <f t="shared" si="41"/>
        <v>95</v>
      </c>
      <c r="M233" s="37" t="s">
        <v>462</v>
      </c>
      <c r="N233" s="38">
        <v>50</v>
      </c>
      <c r="O233" s="152"/>
      <c r="P233" s="148"/>
      <c r="Q233" s="39"/>
      <c r="R233" s="201"/>
      <c r="S233" s="202"/>
      <c r="T233" s="203"/>
      <c r="U233" s="204"/>
      <c r="V233" s="205"/>
      <c r="W233" s="238"/>
      <c r="X233" s="239"/>
      <c r="Y233" s="240"/>
      <c r="Z233" s="241"/>
      <c r="AA233" s="242"/>
      <c r="AB233" s="26"/>
      <c r="AC233" s="27"/>
      <c r="AD233" s="36" t="str">
        <f t="shared" si="44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 t="s">
        <v>6</v>
      </c>
      <c r="B234" s="15" t="s">
        <v>63</v>
      </c>
      <c r="C234" s="16" t="s">
        <v>565</v>
      </c>
      <c r="D234" s="17" t="s">
        <v>862</v>
      </c>
      <c r="E234" s="18" t="s">
        <v>764</v>
      </c>
      <c r="F234" s="19">
        <v>21031</v>
      </c>
      <c r="G234" s="32">
        <f t="shared" si="45"/>
        <v>175</v>
      </c>
      <c r="H234" s="12" t="s">
        <v>30</v>
      </c>
      <c r="I234" s="33">
        <f t="shared" si="42"/>
        <v>175</v>
      </c>
      <c r="J234" s="11"/>
      <c r="K234" s="34">
        <f t="shared" si="43"/>
        <v>175</v>
      </c>
      <c r="L234" s="35">
        <f t="shared" si="41"/>
        <v>0</v>
      </c>
      <c r="M234" s="37" t="s">
        <v>154</v>
      </c>
      <c r="N234" s="38">
        <v>175</v>
      </c>
      <c r="O234" s="152"/>
      <c r="P234" s="148"/>
      <c r="Q234" s="39"/>
      <c r="R234" s="201"/>
      <c r="S234" s="202"/>
      <c r="T234" s="203"/>
      <c r="U234" s="204"/>
      <c r="V234" s="205"/>
      <c r="W234" s="238"/>
      <c r="X234" s="239"/>
      <c r="Y234" s="240"/>
      <c r="Z234" s="241"/>
      <c r="AA234" s="242"/>
      <c r="AB234" s="26"/>
      <c r="AC234" s="27"/>
      <c r="AD234" s="36" t="str">
        <f t="shared" si="44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 t="s">
        <v>8</v>
      </c>
      <c r="B235" s="15" t="s">
        <v>863</v>
      </c>
      <c r="C235" s="16" t="s">
        <v>47</v>
      </c>
      <c r="D235" s="17" t="s">
        <v>862</v>
      </c>
      <c r="E235" s="18" t="s">
        <v>684</v>
      </c>
      <c r="F235" s="19">
        <v>42141</v>
      </c>
      <c r="G235" s="32">
        <f t="shared" si="45"/>
        <v>145</v>
      </c>
      <c r="H235" s="12" t="s">
        <v>46</v>
      </c>
      <c r="I235" s="33">
        <f t="shared" si="42"/>
        <v>130</v>
      </c>
      <c r="J235" s="11"/>
      <c r="K235" s="34">
        <f t="shared" si="43"/>
        <v>145</v>
      </c>
      <c r="L235" s="35">
        <f t="shared" si="41"/>
        <v>-15</v>
      </c>
      <c r="M235" s="37" t="s">
        <v>154</v>
      </c>
      <c r="N235" s="38">
        <v>145</v>
      </c>
      <c r="O235" s="152"/>
      <c r="P235" s="148"/>
      <c r="Q235" s="39"/>
      <c r="R235" s="201"/>
      <c r="S235" s="202"/>
      <c r="T235" s="203"/>
      <c r="U235" s="204"/>
      <c r="V235" s="205"/>
      <c r="W235" s="238"/>
      <c r="X235" s="239"/>
      <c r="Y235" s="240"/>
      <c r="Z235" s="241"/>
      <c r="AA235" s="242"/>
      <c r="AB235" s="26"/>
      <c r="AC235" s="27"/>
      <c r="AD235" s="36" t="str">
        <f t="shared" si="44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864</v>
      </c>
      <c r="E236" s="18" t="s">
        <v>865</v>
      </c>
      <c r="F236" s="19">
        <v>41177</v>
      </c>
      <c r="G236" s="32">
        <f t="shared" si="45"/>
        <v>160</v>
      </c>
      <c r="H236" s="12" t="s">
        <v>30</v>
      </c>
      <c r="I236" s="33">
        <f t="shared" si="42"/>
        <v>160</v>
      </c>
      <c r="J236" s="11"/>
      <c r="K236" s="34">
        <f t="shared" si="43"/>
        <v>160</v>
      </c>
      <c r="L236" s="35">
        <f t="shared" si="41"/>
        <v>0</v>
      </c>
      <c r="M236" s="37" t="s">
        <v>154</v>
      </c>
      <c r="N236" s="38">
        <v>160</v>
      </c>
      <c r="O236" s="152"/>
      <c r="P236" s="148"/>
      <c r="Q236" s="39"/>
      <c r="R236" s="201"/>
      <c r="S236" s="202"/>
      <c r="T236" s="203"/>
      <c r="U236" s="204"/>
      <c r="V236" s="205"/>
      <c r="W236" s="238"/>
      <c r="X236" s="239"/>
      <c r="Y236" s="240"/>
      <c r="Z236" s="241"/>
      <c r="AA236" s="242"/>
      <c r="AB236" s="26"/>
      <c r="AC236" s="27"/>
      <c r="AD236" s="36" t="str">
        <f t="shared" si="44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 t="s">
        <v>6</v>
      </c>
      <c r="B237" s="15" t="s">
        <v>64</v>
      </c>
      <c r="C237" s="16" t="s">
        <v>565</v>
      </c>
      <c r="D237" s="17" t="s">
        <v>866</v>
      </c>
      <c r="E237" s="18" t="s">
        <v>284</v>
      </c>
      <c r="F237" s="19"/>
      <c r="G237" s="32">
        <f t="shared" si="45"/>
        <v>175</v>
      </c>
      <c r="H237" s="12" t="s">
        <v>30</v>
      </c>
      <c r="I237" s="33">
        <f t="shared" si="42"/>
        <v>175</v>
      </c>
      <c r="J237" s="11"/>
      <c r="K237" s="34">
        <f t="shared" si="43"/>
        <v>175</v>
      </c>
      <c r="L237" s="35">
        <f t="shared" si="41"/>
        <v>0</v>
      </c>
      <c r="M237" s="37" t="s">
        <v>154</v>
      </c>
      <c r="N237" s="38">
        <v>175</v>
      </c>
      <c r="O237" s="152"/>
      <c r="P237" s="148"/>
      <c r="Q237" s="39"/>
      <c r="R237" s="201"/>
      <c r="S237" s="202"/>
      <c r="T237" s="203"/>
      <c r="U237" s="204"/>
      <c r="V237" s="205"/>
      <c r="W237" s="238"/>
      <c r="X237" s="239"/>
      <c r="Y237" s="240"/>
      <c r="Z237" s="241"/>
      <c r="AA237" s="242"/>
      <c r="AB237" s="26"/>
      <c r="AC237" s="27"/>
      <c r="AD237" s="36" t="str">
        <f t="shared" si="44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/>
      <c r="B238" s="15"/>
      <c r="C238" s="16"/>
      <c r="D238" s="17"/>
      <c r="E238" s="18"/>
      <c r="F238" s="19"/>
      <c r="G238" s="32">
        <f t="shared" si="45"/>
        <v>0</v>
      </c>
      <c r="H238" s="12"/>
      <c r="I238" s="33">
        <f t="shared" si="42"/>
        <v>0</v>
      </c>
      <c r="J238" s="11"/>
      <c r="K238" s="34">
        <f t="shared" si="43"/>
        <v>0</v>
      </c>
      <c r="L238" s="35" t="str">
        <f t="shared" si="41"/>
        <v/>
      </c>
      <c r="M238" s="37"/>
      <c r="N238" s="38"/>
      <c r="O238" s="152"/>
      <c r="P238" s="148"/>
      <c r="Q238" s="39"/>
      <c r="R238" s="201"/>
      <c r="S238" s="202"/>
      <c r="T238" s="203"/>
      <c r="U238" s="204"/>
      <c r="V238" s="205"/>
      <c r="W238" s="238"/>
      <c r="X238" s="239"/>
      <c r="Y238" s="240"/>
      <c r="Z238" s="241"/>
      <c r="AA238" s="242"/>
      <c r="AB238" s="26"/>
      <c r="AC238" s="27"/>
      <c r="AD238" s="36" t="str">
        <f t="shared" si="44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/>
      <c r="B239" s="15"/>
      <c r="C239" s="16"/>
      <c r="D239" s="17"/>
      <c r="E239" s="18"/>
      <c r="F239" s="19"/>
      <c r="G239" s="32">
        <f t="shared" si="45"/>
        <v>0</v>
      </c>
      <c r="H239" s="12"/>
      <c r="I239" s="33">
        <f t="shared" si="42"/>
        <v>0</v>
      </c>
      <c r="J239" s="11"/>
      <c r="K239" s="34">
        <f t="shared" si="43"/>
        <v>0</v>
      </c>
      <c r="L239" s="35" t="str">
        <f t="shared" si="41"/>
        <v/>
      </c>
      <c r="M239" s="37"/>
      <c r="N239" s="38"/>
      <c r="O239" s="152"/>
      <c r="P239" s="148"/>
      <c r="Q239" s="39"/>
      <c r="R239" s="201"/>
      <c r="S239" s="202"/>
      <c r="T239" s="203"/>
      <c r="U239" s="204"/>
      <c r="V239" s="205"/>
      <c r="W239" s="238"/>
      <c r="X239" s="239"/>
      <c r="Y239" s="240"/>
      <c r="Z239" s="241"/>
      <c r="AA239" s="242"/>
      <c r="AB239" s="26"/>
      <c r="AC239" s="27"/>
      <c r="AD239" s="36" t="str">
        <f t="shared" si="44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/>
      <c r="B240" s="15"/>
      <c r="C240" s="16"/>
      <c r="D240" s="17"/>
      <c r="E240" s="18"/>
      <c r="F240" s="19"/>
      <c r="G240" s="32">
        <f t="shared" si="45"/>
        <v>0</v>
      </c>
      <c r="H240" s="12"/>
      <c r="I240" s="33">
        <f t="shared" si="42"/>
        <v>0</v>
      </c>
      <c r="J240" s="11"/>
      <c r="K240" s="34">
        <f t="shared" si="43"/>
        <v>0</v>
      </c>
      <c r="L240" s="35" t="str">
        <f t="shared" si="41"/>
        <v/>
      </c>
      <c r="M240" s="37"/>
      <c r="N240" s="38"/>
      <c r="O240" s="152"/>
      <c r="P240" s="148"/>
      <c r="Q240" s="39"/>
      <c r="R240" s="201"/>
      <c r="S240" s="202"/>
      <c r="T240" s="203"/>
      <c r="U240" s="204"/>
      <c r="V240" s="205"/>
      <c r="W240" s="238"/>
      <c r="X240" s="239"/>
      <c r="Y240" s="240"/>
      <c r="Z240" s="241"/>
      <c r="AA240" s="242"/>
      <c r="AB240" s="26"/>
      <c r="AC240" s="27"/>
      <c r="AD240" s="36" t="str">
        <f t="shared" si="44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/>
      <c r="B241" s="15"/>
      <c r="C241" s="16"/>
      <c r="D241" s="17"/>
      <c r="E241" s="18"/>
      <c r="F241" s="19"/>
      <c r="G241" s="32">
        <f t="shared" si="45"/>
        <v>0</v>
      </c>
      <c r="H241" s="12"/>
      <c r="I241" s="33">
        <f t="shared" si="42"/>
        <v>0</v>
      </c>
      <c r="J241" s="11"/>
      <c r="K241" s="34">
        <f t="shared" si="43"/>
        <v>0</v>
      </c>
      <c r="L241" s="35" t="str">
        <f t="shared" si="41"/>
        <v/>
      </c>
      <c r="M241" s="37"/>
      <c r="N241" s="38"/>
      <c r="O241" s="152"/>
      <c r="P241" s="148"/>
      <c r="Q241" s="39"/>
      <c r="R241" s="201"/>
      <c r="S241" s="202"/>
      <c r="T241" s="203"/>
      <c r="U241" s="204"/>
      <c r="V241" s="205"/>
      <c r="W241" s="238"/>
      <c r="X241" s="239"/>
      <c r="Y241" s="240"/>
      <c r="Z241" s="241"/>
      <c r="AA241" s="242"/>
      <c r="AB241" s="26"/>
      <c r="AC241" s="27"/>
      <c r="AD241" s="36" t="str">
        <f t="shared" si="44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/>
      <c r="B242" s="15"/>
      <c r="C242" s="16"/>
      <c r="D242" s="17"/>
      <c r="E242" s="18"/>
      <c r="F242" s="19"/>
      <c r="G242" s="32">
        <f t="shared" si="45"/>
        <v>0</v>
      </c>
      <c r="H242" s="12"/>
      <c r="I242" s="33">
        <f t="shared" si="42"/>
        <v>0</v>
      </c>
      <c r="J242" s="11"/>
      <c r="K242" s="34">
        <f t="shared" si="43"/>
        <v>0</v>
      </c>
      <c r="L242" s="35" t="str">
        <f t="shared" si="41"/>
        <v/>
      </c>
      <c r="M242" s="37"/>
      <c r="N242" s="38"/>
      <c r="O242" s="152"/>
      <c r="P242" s="148"/>
      <c r="Q242" s="39"/>
      <c r="R242" s="201"/>
      <c r="S242" s="202"/>
      <c r="T242" s="203"/>
      <c r="U242" s="204"/>
      <c r="V242" s="205"/>
      <c r="W242" s="238"/>
      <c r="X242" s="239"/>
      <c r="Y242" s="240"/>
      <c r="Z242" s="241"/>
      <c r="AA242" s="242"/>
      <c r="AB242" s="26"/>
      <c r="AC242" s="27"/>
      <c r="AD242" s="36" t="str">
        <f t="shared" si="44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/>
      <c r="B243" s="15"/>
      <c r="C243" s="16"/>
      <c r="D243" s="17"/>
      <c r="E243" s="18"/>
      <c r="F243" s="19"/>
      <c r="G243" s="32">
        <f t="shared" si="45"/>
        <v>0</v>
      </c>
      <c r="H243" s="12"/>
      <c r="I243" s="33">
        <f t="shared" si="42"/>
        <v>0</v>
      </c>
      <c r="J243" s="11"/>
      <c r="K243" s="34">
        <f t="shared" si="43"/>
        <v>0</v>
      </c>
      <c r="L243" s="35" t="str">
        <f t="shared" si="41"/>
        <v/>
      </c>
      <c r="M243" s="37"/>
      <c r="N243" s="38"/>
      <c r="O243" s="152"/>
      <c r="P243" s="148"/>
      <c r="Q243" s="39"/>
      <c r="R243" s="201"/>
      <c r="S243" s="202"/>
      <c r="T243" s="203"/>
      <c r="U243" s="204"/>
      <c r="V243" s="205"/>
      <c r="W243" s="238"/>
      <c r="X243" s="239"/>
      <c r="Y243" s="240"/>
      <c r="Z243" s="241"/>
      <c r="AA243" s="242"/>
      <c r="AB243" s="26"/>
      <c r="AC243" s="27"/>
      <c r="AD243" s="36" t="str">
        <f t="shared" si="44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/>
      <c r="B244" s="15"/>
      <c r="C244" s="16"/>
      <c r="D244" s="17"/>
      <c r="E244" s="18"/>
      <c r="F244" s="19"/>
      <c r="G244" s="32">
        <f t="shared" si="45"/>
        <v>0</v>
      </c>
      <c r="H244" s="12"/>
      <c r="I244" s="33">
        <f t="shared" si="42"/>
        <v>0</v>
      </c>
      <c r="J244" s="11"/>
      <c r="K244" s="34">
        <f t="shared" si="43"/>
        <v>0</v>
      </c>
      <c r="L244" s="35" t="str">
        <f t="shared" si="41"/>
        <v/>
      </c>
      <c r="M244" s="37"/>
      <c r="N244" s="38"/>
      <c r="O244" s="152"/>
      <c r="P244" s="148"/>
      <c r="Q244" s="39"/>
      <c r="R244" s="201"/>
      <c r="S244" s="202"/>
      <c r="T244" s="203"/>
      <c r="U244" s="204"/>
      <c r="V244" s="205"/>
      <c r="W244" s="238"/>
      <c r="X244" s="239"/>
      <c r="Y244" s="240"/>
      <c r="Z244" s="241"/>
      <c r="AA244" s="242"/>
      <c r="AB244" s="26"/>
      <c r="AC244" s="27"/>
      <c r="AD244" s="36" t="str">
        <f t="shared" si="44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/>
      <c r="B245" s="15"/>
      <c r="C245" s="16"/>
      <c r="D245" s="17"/>
      <c r="E245" s="18"/>
      <c r="F245" s="19"/>
      <c r="G245" s="32">
        <f t="shared" si="45"/>
        <v>0</v>
      </c>
      <c r="H245" s="12"/>
      <c r="I245" s="33">
        <f t="shared" si="42"/>
        <v>0</v>
      </c>
      <c r="J245" s="11"/>
      <c r="K245" s="34">
        <f t="shared" si="43"/>
        <v>0</v>
      </c>
      <c r="L245" s="35" t="str">
        <f t="shared" si="41"/>
        <v/>
      </c>
      <c r="M245" s="37"/>
      <c r="N245" s="38"/>
      <c r="O245" s="152"/>
      <c r="P245" s="148"/>
      <c r="Q245" s="39"/>
      <c r="R245" s="201"/>
      <c r="S245" s="202"/>
      <c r="T245" s="203"/>
      <c r="U245" s="204"/>
      <c r="V245" s="205"/>
      <c r="W245" s="238"/>
      <c r="X245" s="239"/>
      <c r="Y245" s="240"/>
      <c r="Z245" s="241"/>
      <c r="AA245" s="242"/>
      <c r="AB245" s="26"/>
      <c r="AC245" s="27"/>
      <c r="AD245" s="36" t="str">
        <f t="shared" si="44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/>
      <c r="B246" s="15"/>
      <c r="C246" s="16"/>
      <c r="D246" s="17"/>
      <c r="E246" s="18"/>
      <c r="F246" s="19"/>
      <c r="G246" s="32">
        <f t="shared" si="45"/>
        <v>0</v>
      </c>
      <c r="H246" s="12"/>
      <c r="I246" s="33">
        <f t="shared" si="42"/>
        <v>0</v>
      </c>
      <c r="J246" s="11"/>
      <c r="K246" s="34">
        <f t="shared" si="43"/>
        <v>0</v>
      </c>
      <c r="L246" s="35" t="str">
        <f t="shared" si="41"/>
        <v/>
      </c>
      <c r="M246" s="37"/>
      <c r="N246" s="38"/>
      <c r="O246" s="152"/>
      <c r="P246" s="148"/>
      <c r="Q246" s="39"/>
      <c r="R246" s="201"/>
      <c r="S246" s="202"/>
      <c r="T246" s="203"/>
      <c r="U246" s="204"/>
      <c r="V246" s="205"/>
      <c r="W246" s="238"/>
      <c r="X246" s="239"/>
      <c r="Y246" s="240"/>
      <c r="Z246" s="241"/>
      <c r="AA246" s="242"/>
      <c r="AB246" s="26"/>
      <c r="AC246" s="27"/>
      <c r="AD246" s="36" t="str">
        <f t="shared" si="44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/>
      <c r="B247" s="15"/>
      <c r="C247" s="16"/>
      <c r="D247" s="17"/>
      <c r="E247" s="18"/>
      <c r="F247" s="19"/>
      <c r="G247" s="32">
        <f t="shared" si="45"/>
        <v>0</v>
      </c>
      <c r="H247" s="12"/>
      <c r="I247" s="33">
        <f t="shared" si="42"/>
        <v>0</v>
      </c>
      <c r="J247" s="11"/>
      <c r="K247" s="34">
        <f t="shared" si="43"/>
        <v>0</v>
      </c>
      <c r="L247" s="35" t="str">
        <f t="shared" si="41"/>
        <v/>
      </c>
      <c r="M247" s="37"/>
      <c r="N247" s="38"/>
      <c r="O247" s="152"/>
      <c r="P247" s="148"/>
      <c r="Q247" s="39"/>
      <c r="R247" s="201"/>
      <c r="S247" s="202"/>
      <c r="T247" s="203"/>
      <c r="U247" s="204"/>
      <c r="V247" s="205"/>
      <c r="W247" s="238"/>
      <c r="X247" s="239"/>
      <c r="Y247" s="240"/>
      <c r="Z247" s="241"/>
      <c r="AA247" s="242"/>
      <c r="AB247" s="26"/>
      <c r="AC247" s="27"/>
      <c r="AD247" s="36" t="str">
        <f t="shared" si="44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/>
      <c r="B248" s="15"/>
      <c r="C248" s="16"/>
      <c r="D248" s="17"/>
      <c r="E248" s="18"/>
      <c r="F248" s="19"/>
      <c r="G248" s="32">
        <f t="shared" si="45"/>
        <v>0</v>
      </c>
      <c r="H248" s="12"/>
      <c r="I248" s="33">
        <f t="shared" si="42"/>
        <v>0</v>
      </c>
      <c r="J248" s="11"/>
      <c r="K248" s="34">
        <f t="shared" si="43"/>
        <v>0</v>
      </c>
      <c r="L248" s="35" t="str">
        <f t="shared" si="41"/>
        <v/>
      </c>
      <c r="M248" s="37"/>
      <c r="N248" s="38"/>
      <c r="O248" s="152"/>
      <c r="P248" s="148"/>
      <c r="Q248" s="39"/>
      <c r="R248" s="201"/>
      <c r="S248" s="202"/>
      <c r="T248" s="203"/>
      <c r="U248" s="204"/>
      <c r="V248" s="205"/>
      <c r="W248" s="238"/>
      <c r="X248" s="239"/>
      <c r="Y248" s="240"/>
      <c r="Z248" s="241"/>
      <c r="AA248" s="242"/>
      <c r="AB248" s="26"/>
      <c r="AC248" s="27"/>
      <c r="AD248" s="36" t="str">
        <f t="shared" si="44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/>
      <c r="B249" s="15"/>
      <c r="C249" s="16"/>
      <c r="D249" s="17"/>
      <c r="E249" s="18"/>
      <c r="F249" s="19"/>
      <c r="G249" s="32">
        <f t="shared" si="45"/>
        <v>0</v>
      </c>
      <c r="H249" s="12"/>
      <c r="I249" s="33">
        <f t="shared" si="42"/>
        <v>0</v>
      </c>
      <c r="J249" s="11"/>
      <c r="K249" s="34">
        <f t="shared" si="43"/>
        <v>0</v>
      </c>
      <c r="L249" s="35" t="str">
        <f t="shared" si="41"/>
        <v/>
      </c>
      <c r="M249" s="37"/>
      <c r="N249" s="38"/>
      <c r="O249" s="152"/>
      <c r="P249" s="148"/>
      <c r="Q249" s="39"/>
      <c r="R249" s="201"/>
      <c r="S249" s="202"/>
      <c r="T249" s="203"/>
      <c r="U249" s="204"/>
      <c r="V249" s="205"/>
      <c r="W249" s="238"/>
      <c r="X249" s="239"/>
      <c r="Y249" s="240"/>
      <c r="Z249" s="241"/>
      <c r="AA249" s="242"/>
      <c r="AB249" s="26"/>
      <c r="AC249" s="27"/>
      <c r="AD249" s="36" t="str">
        <f t="shared" si="44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/>
      <c r="B250" s="15"/>
      <c r="C250" s="16"/>
      <c r="D250" s="17"/>
      <c r="E250" s="18"/>
      <c r="F250" s="19"/>
      <c r="G250" s="32">
        <f t="shared" si="45"/>
        <v>0</v>
      </c>
      <c r="H250" s="12"/>
      <c r="I250" s="33">
        <f t="shared" si="42"/>
        <v>0</v>
      </c>
      <c r="J250" s="11"/>
      <c r="K250" s="34">
        <f t="shared" si="43"/>
        <v>0</v>
      </c>
      <c r="L250" s="35" t="str">
        <f t="shared" si="41"/>
        <v/>
      </c>
      <c r="M250" s="37"/>
      <c r="N250" s="38"/>
      <c r="O250" s="152"/>
      <c r="P250" s="148"/>
      <c r="Q250" s="39"/>
      <c r="R250" s="201"/>
      <c r="S250" s="202"/>
      <c r="T250" s="203"/>
      <c r="U250" s="204"/>
      <c r="V250" s="205"/>
      <c r="W250" s="238"/>
      <c r="X250" s="239"/>
      <c r="Y250" s="240"/>
      <c r="Z250" s="241"/>
      <c r="AA250" s="242"/>
      <c r="AB250" s="26"/>
      <c r="AC250" s="27"/>
      <c r="AD250" s="36" t="str">
        <f t="shared" si="44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/>
      <c r="B251" s="15"/>
      <c r="C251" s="16"/>
      <c r="D251" s="17"/>
      <c r="E251" s="18"/>
      <c r="F251" s="19"/>
      <c r="G251" s="32">
        <f t="shared" si="45"/>
        <v>0</v>
      </c>
      <c r="H251" s="12"/>
      <c r="I251" s="33">
        <f t="shared" si="42"/>
        <v>0</v>
      </c>
      <c r="J251" s="11"/>
      <c r="K251" s="34">
        <f t="shared" si="43"/>
        <v>0</v>
      </c>
      <c r="L251" s="35" t="str">
        <f t="shared" si="41"/>
        <v/>
      </c>
      <c r="M251" s="37"/>
      <c r="N251" s="38"/>
      <c r="O251" s="152"/>
      <c r="P251" s="148"/>
      <c r="Q251" s="39"/>
      <c r="R251" s="201"/>
      <c r="S251" s="202"/>
      <c r="T251" s="203"/>
      <c r="U251" s="204"/>
      <c r="V251" s="205"/>
      <c r="W251" s="238"/>
      <c r="X251" s="239"/>
      <c r="Y251" s="240"/>
      <c r="Z251" s="241"/>
      <c r="AA251" s="242"/>
      <c r="AB251" s="26"/>
      <c r="AC251" s="27"/>
      <c r="AD251" s="36" t="str">
        <f t="shared" si="44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/>
      <c r="B252" s="15"/>
      <c r="C252" s="16"/>
      <c r="D252" s="17"/>
      <c r="E252" s="18"/>
      <c r="F252" s="19"/>
      <c r="G252" s="32">
        <f t="shared" si="45"/>
        <v>0</v>
      </c>
      <c r="H252" s="12"/>
      <c r="I252" s="33">
        <f t="shared" si="42"/>
        <v>0</v>
      </c>
      <c r="J252" s="11"/>
      <c r="K252" s="34">
        <f t="shared" si="43"/>
        <v>0</v>
      </c>
      <c r="L252" s="35" t="str">
        <f t="shared" si="41"/>
        <v/>
      </c>
      <c r="M252" s="37"/>
      <c r="N252" s="38"/>
      <c r="O252" s="152"/>
      <c r="P252" s="148"/>
      <c r="Q252" s="39"/>
      <c r="R252" s="201"/>
      <c r="S252" s="202"/>
      <c r="T252" s="203"/>
      <c r="U252" s="204"/>
      <c r="V252" s="205"/>
      <c r="W252" s="238"/>
      <c r="X252" s="239"/>
      <c r="Y252" s="240"/>
      <c r="Z252" s="241"/>
      <c r="AA252" s="242"/>
      <c r="AB252" s="26"/>
      <c r="AC252" s="27"/>
      <c r="AD252" s="36" t="str">
        <f t="shared" si="44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/>
      <c r="B253" s="15"/>
      <c r="C253" s="16"/>
      <c r="D253" s="17"/>
      <c r="E253" s="18"/>
      <c r="F253" s="19"/>
      <c r="G253" s="32">
        <f t="shared" si="45"/>
        <v>0</v>
      </c>
      <c r="H253" s="12"/>
      <c r="I253" s="33">
        <f t="shared" si="42"/>
        <v>0</v>
      </c>
      <c r="J253" s="11"/>
      <c r="K253" s="34">
        <f t="shared" si="43"/>
        <v>0</v>
      </c>
      <c r="L253" s="35" t="str">
        <f t="shared" si="41"/>
        <v/>
      </c>
      <c r="M253" s="37"/>
      <c r="N253" s="38"/>
      <c r="O253" s="152"/>
      <c r="P253" s="148"/>
      <c r="Q253" s="39"/>
      <c r="R253" s="201"/>
      <c r="S253" s="202"/>
      <c r="T253" s="203"/>
      <c r="U253" s="204"/>
      <c r="V253" s="205"/>
      <c r="W253" s="238"/>
      <c r="X253" s="239"/>
      <c r="Y253" s="240"/>
      <c r="Z253" s="241"/>
      <c r="AA253" s="242"/>
      <c r="AB253" s="26"/>
      <c r="AC253" s="27"/>
      <c r="AD253" s="36" t="str">
        <f t="shared" si="44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/>
      <c r="B254" s="15"/>
      <c r="C254" s="16"/>
      <c r="D254" s="17"/>
      <c r="E254" s="18"/>
      <c r="F254" s="19"/>
      <c r="G254" s="32">
        <f t="shared" si="45"/>
        <v>0</v>
      </c>
      <c r="H254" s="12"/>
      <c r="I254" s="33">
        <f t="shared" si="42"/>
        <v>0</v>
      </c>
      <c r="J254" s="11"/>
      <c r="K254" s="34">
        <f t="shared" si="43"/>
        <v>0</v>
      </c>
      <c r="L254" s="35" t="str">
        <f t="shared" si="41"/>
        <v/>
      </c>
      <c r="M254" s="37"/>
      <c r="N254" s="38"/>
      <c r="O254" s="152"/>
      <c r="P254" s="148"/>
      <c r="Q254" s="39"/>
      <c r="R254" s="201"/>
      <c r="S254" s="202"/>
      <c r="T254" s="203"/>
      <c r="U254" s="204"/>
      <c r="V254" s="205"/>
      <c r="W254" s="238"/>
      <c r="X254" s="239"/>
      <c r="Y254" s="240"/>
      <c r="Z254" s="241"/>
      <c r="AA254" s="242"/>
      <c r="AB254" s="26"/>
      <c r="AC254" s="27"/>
      <c r="AD254" s="36" t="str">
        <f t="shared" si="44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/>
      <c r="B255" s="15"/>
      <c r="C255" s="16"/>
      <c r="D255" s="17"/>
      <c r="E255" s="18"/>
      <c r="F255" s="19"/>
      <c r="G255" s="32">
        <f t="shared" si="45"/>
        <v>0</v>
      </c>
      <c r="H255" s="12"/>
      <c r="I255" s="33">
        <f t="shared" si="42"/>
        <v>0</v>
      </c>
      <c r="J255" s="11"/>
      <c r="K255" s="34">
        <f t="shared" si="43"/>
        <v>0</v>
      </c>
      <c r="L255" s="35" t="str">
        <f t="shared" si="41"/>
        <v/>
      </c>
      <c r="M255" s="37"/>
      <c r="N255" s="38"/>
      <c r="O255" s="152"/>
      <c r="P255" s="148"/>
      <c r="Q255" s="39"/>
      <c r="R255" s="201"/>
      <c r="S255" s="202"/>
      <c r="T255" s="203"/>
      <c r="U255" s="204"/>
      <c r="V255" s="205"/>
      <c r="W255" s="238"/>
      <c r="X255" s="239"/>
      <c r="Y255" s="240"/>
      <c r="Z255" s="241"/>
      <c r="AA255" s="242"/>
      <c r="AB255" s="26"/>
      <c r="AC255" s="27"/>
      <c r="AD255" s="36" t="str">
        <f t="shared" si="44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/>
      <c r="B256" s="15"/>
      <c r="C256" s="16"/>
      <c r="D256" s="17"/>
      <c r="E256" s="18"/>
      <c r="F256" s="19"/>
      <c r="G256" s="32">
        <f t="shared" si="45"/>
        <v>0</v>
      </c>
      <c r="H256" s="12"/>
      <c r="I256" s="33">
        <f t="shared" si="42"/>
        <v>0</v>
      </c>
      <c r="J256" s="11"/>
      <c r="K256" s="34">
        <f t="shared" si="43"/>
        <v>0</v>
      </c>
      <c r="L256" s="35" t="str">
        <f t="shared" si="41"/>
        <v/>
      </c>
      <c r="M256" s="37"/>
      <c r="N256" s="38"/>
      <c r="O256" s="152"/>
      <c r="P256" s="148"/>
      <c r="Q256" s="39"/>
      <c r="R256" s="201"/>
      <c r="S256" s="202"/>
      <c r="T256" s="203"/>
      <c r="U256" s="204"/>
      <c r="V256" s="205"/>
      <c r="W256" s="238"/>
      <c r="X256" s="239"/>
      <c r="Y256" s="240"/>
      <c r="Z256" s="241"/>
      <c r="AA256" s="242"/>
      <c r="AB256" s="26"/>
      <c r="AC256" s="27"/>
      <c r="AD256" s="36" t="str">
        <f t="shared" si="44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/>
      <c r="B257" s="15"/>
      <c r="C257" s="16"/>
      <c r="D257" s="17"/>
      <c r="E257" s="18"/>
      <c r="F257" s="19"/>
      <c r="G257" s="32">
        <f t="shared" si="45"/>
        <v>0</v>
      </c>
      <c r="H257" s="12"/>
      <c r="I257" s="33">
        <f t="shared" si="42"/>
        <v>0</v>
      </c>
      <c r="J257" s="11"/>
      <c r="K257" s="34">
        <f t="shared" si="43"/>
        <v>0</v>
      </c>
      <c r="L257" s="35" t="str">
        <f t="shared" si="41"/>
        <v/>
      </c>
      <c r="M257" s="37"/>
      <c r="N257" s="38"/>
      <c r="O257" s="152"/>
      <c r="P257" s="148"/>
      <c r="Q257" s="39"/>
      <c r="R257" s="201"/>
      <c r="S257" s="202"/>
      <c r="T257" s="203"/>
      <c r="U257" s="204"/>
      <c r="V257" s="205"/>
      <c r="W257" s="238"/>
      <c r="X257" s="239"/>
      <c r="Y257" s="240"/>
      <c r="Z257" s="241"/>
      <c r="AA257" s="242"/>
      <c r="AB257" s="26"/>
      <c r="AC257" s="27"/>
      <c r="AD257" s="36" t="str">
        <f t="shared" si="44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/>
      <c r="B258" s="15"/>
      <c r="C258" s="16"/>
      <c r="D258" s="17"/>
      <c r="E258" s="18"/>
      <c r="F258" s="19"/>
      <c r="G258" s="32">
        <f t="shared" si="45"/>
        <v>0</v>
      </c>
      <c r="H258" s="12"/>
      <c r="I258" s="33">
        <f t="shared" si="42"/>
        <v>0</v>
      </c>
      <c r="J258" s="11"/>
      <c r="K258" s="34">
        <f t="shared" si="43"/>
        <v>0</v>
      </c>
      <c r="L258" s="35" t="str">
        <f t="shared" si="41"/>
        <v/>
      </c>
      <c r="M258" s="37"/>
      <c r="N258" s="38"/>
      <c r="O258" s="152"/>
      <c r="P258" s="148"/>
      <c r="Q258" s="39"/>
      <c r="R258" s="201"/>
      <c r="S258" s="202"/>
      <c r="T258" s="203"/>
      <c r="U258" s="204"/>
      <c r="V258" s="205"/>
      <c r="W258" s="238"/>
      <c r="X258" s="239"/>
      <c r="Y258" s="240"/>
      <c r="Z258" s="241"/>
      <c r="AA258" s="242"/>
      <c r="AB258" s="26"/>
      <c r="AC258" s="27"/>
      <c r="AD258" s="36" t="str">
        <f t="shared" si="44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/>
      <c r="B259" s="15"/>
      <c r="C259" s="16"/>
      <c r="D259" s="17"/>
      <c r="E259" s="18"/>
      <c r="F259" s="19"/>
      <c r="G259" s="32">
        <f t="shared" si="45"/>
        <v>0</v>
      </c>
      <c r="H259" s="12"/>
      <c r="I259" s="33">
        <f t="shared" si="42"/>
        <v>0</v>
      </c>
      <c r="J259" s="11"/>
      <c r="K259" s="34">
        <f t="shared" si="43"/>
        <v>0</v>
      </c>
      <c r="L259" s="35" t="str">
        <f t="shared" ref="L259:L312" si="46">IF(D259="","",I259-K259)</f>
        <v/>
      </c>
      <c r="M259" s="37"/>
      <c r="N259" s="38"/>
      <c r="O259" s="152"/>
      <c r="P259" s="148"/>
      <c r="Q259" s="39"/>
      <c r="R259" s="201"/>
      <c r="S259" s="202"/>
      <c r="T259" s="203"/>
      <c r="U259" s="204"/>
      <c r="V259" s="205"/>
      <c r="W259" s="238"/>
      <c r="X259" s="239"/>
      <c r="Y259" s="240"/>
      <c r="Z259" s="241"/>
      <c r="AA259" s="242"/>
      <c r="AB259" s="26"/>
      <c r="AC259" s="27"/>
      <c r="AD259" s="36" t="str">
        <f t="shared" si="44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45"/>
        <v>0</v>
      </c>
      <c r="H260" s="12"/>
      <c r="I260" s="33">
        <f t="shared" ref="I260:I312" si="47">IF(OR(H260="Non",H260=""),G260,MAX(0,G260-15))</f>
        <v>0</v>
      </c>
      <c r="J260" s="11"/>
      <c r="K260" s="34">
        <f t="shared" si="43"/>
        <v>0</v>
      </c>
      <c r="L260" s="35" t="str">
        <f t="shared" si="46"/>
        <v/>
      </c>
      <c r="M260" s="37"/>
      <c r="N260" s="38"/>
      <c r="O260" s="152"/>
      <c r="P260" s="148"/>
      <c r="Q260" s="39"/>
      <c r="R260" s="201"/>
      <c r="S260" s="202"/>
      <c r="T260" s="203"/>
      <c r="U260" s="204"/>
      <c r="V260" s="205"/>
      <c r="W260" s="238"/>
      <c r="X260" s="239"/>
      <c r="Y260" s="240"/>
      <c r="Z260" s="241"/>
      <c r="AA260" s="242"/>
      <c r="AB260" s="26"/>
      <c r="AC260" s="27"/>
      <c r="AD260" s="36" t="str">
        <f t="shared" si="44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45"/>
        <v>0</v>
      </c>
      <c r="H261" s="12"/>
      <c r="I261" s="33">
        <f t="shared" si="47"/>
        <v>0</v>
      </c>
      <c r="J261" s="11"/>
      <c r="K261" s="34">
        <f t="shared" si="43"/>
        <v>0</v>
      </c>
      <c r="L261" s="35" t="str">
        <f t="shared" si="46"/>
        <v/>
      </c>
      <c r="M261" s="37"/>
      <c r="N261" s="38"/>
      <c r="O261" s="152"/>
      <c r="P261" s="148"/>
      <c r="Q261" s="39"/>
      <c r="R261" s="201"/>
      <c r="S261" s="202"/>
      <c r="T261" s="203"/>
      <c r="U261" s="204"/>
      <c r="V261" s="205"/>
      <c r="W261" s="238"/>
      <c r="X261" s="239"/>
      <c r="Y261" s="240"/>
      <c r="Z261" s="241"/>
      <c r="AA261" s="242"/>
      <c r="AB261" s="26"/>
      <c r="AC261" s="27"/>
      <c r="AD261" s="36" t="str">
        <f t="shared" si="44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45"/>
        <v>0</v>
      </c>
      <c r="H262" s="12"/>
      <c r="I262" s="33">
        <f t="shared" si="47"/>
        <v>0</v>
      </c>
      <c r="J262" s="11"/>
      <c r="K262" s="34">
        <f t="shared" ref="K262:K312" si="48">SUM(N262,S262,X262)</f>
        <v>0</v>
      </c>
      <c r="L262" s="35" t="str">
        <f t="shared" si="46"/>
        <v/>
      </c>
      <c r="M262" s="37"/>
      <c r="N262" s="38"/>
      <c r="O262" s="152"/>
      <c r="P262" s="148"/>
      <c r="Q262" s="39"/>
      <c r="R262" s="201"/>
      <c r="S262" s="202"/>
      <c r="T262" s="203"/>
      <c r="U262" s="204"/>
      <c r="V262" s="205"/>
      <c r="W262" s="238"/>
      <c r="X262" s="239"/>
      <c r="Y262" s="240"/>
      <c r="Z262" s="241"/>
      <c r="AA262" s="242"/>
      <c r="AB262" s="26"/>
      <c r="AC262" s="27"/>
      <c r="AD262" s="36" t="str">
        <f t="shared" si="44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45"/>
        <v>0</v>
      </c>
      <c r="H263" s="12"/>
      <c r="I263" s="33">
        <f t="shared" si="47"/>
        <v>0</v>
      </c>
      <c r="J263" s="11"/>
      <c r="K263" s="34">
        <f t="shared" si="48"/>
        <v>0</v>
      </c>
      <c r="L263" s="35" t="str">
        <f t="shared" si="46"/>
        <v/>
      </c>
      <c r="M263" s="37"/>
      <c r="N263" s="38"/>
      <c r="O263" s="152"/>
      <c r="P263" s="148"/>
      <c r="Q263" s="39"/>
      <c r="R263" s="201"/>
      <c r="S263" s="202"/>
      <c r="T263" s="203"/>
      <c r="U263" s="204"/>
      <c r="V263" s="205"/>
      <c r="W263" s="238"/>
      <c r="X263" s="239"/>
      <c r="Y263" s="240"/>
      <c r="Z263" s="241"/>
      <c r="AA263" s="242"/>
      <c r="AB263" s="26"/>
      <c r="AC263" s="27"/>
      <c r="AD263" s="36" t="str">
        <f t="shared" si="44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45"/>
        <v>0</v>
      </c>
      <c r="H264" s="12"/>
      <c r="I264" s="33">
        <f t="shared" si="47"/>
        <v>0</v>
      </c>
      <c r="J264" s="11"/>
      <c r="K264" s="34">
        <f t="shared" si="48"/>
        <v>0</v>
      </c>
      <c r="L264" s="35" t="str">
        <f t="shared" si="46"/>
        <v/>
      </c>
      <c r="M264" s="37"/>
      <c r="N264" s="38"/>
      <c r="O264" s="152"/>
      <c r="P264" s="148"/>
      <c r="Q264" s="39"/>
      <c r="R264" s="201"/>
      <c r="S264" s="202"/>
      <c r="T264" s="203"/>
      <c r="U264" s="204"/>
      <c r="V264" s="205"/>
      <c r="W264" s="238"/>
      <c r="X264" s="239"/>
      <c r="Y264" s="240"/>
      <c r="Z264" s="241"/>
      <c r="AA264" s="242"/>
      <c r="AB264" s="26"/>
      <c r="AC264" s="27"/>
      <c r="AD264" s="36" t="str">
        <f t="shared" si="44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45"/>
        <v>0</v>
      </c>
      <c r="H265" s="12"/>
      <c r="I265" s="33">
        <f t="shared" si="47"/>
        <v>0</v>
      </c>
      <c r="J265" s="11"/>
      <c r="K265" s="34">
        <f t="shared" si="48"/>
        <v>0</v>
      </c>
      <c r="L265" s="35" t="str">
        <f t="shared" si="46"/>
        <v/>
      </c>
      <c r="M265" s="37"/>
      <c r="N265" s="38"/>
      <c r="O265" s="152"/>
      <c r="P265" s="148"/>
      <c r="Q265" s="39"/>
      <c r="R265" s="201"/>
      <c r="S265" s="202"/>
      <c r="T265" s="203"/>
      <c r="U265" s="204"/>
      <c r="V265" s="205"/>
      <c r="W265" s="238"/>
      <c r="X265" s="239"/>
      <c r="Y265" s="240"/>
      <c r="Z265" s="241"/>
      <c r="AA265" s="242"/>
      <c r="AB265" s="26"/>
      <c r="AC265" s="27"/>
      <c r="AD265" s="36" t="str">
        <f t="shared" si="44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45"/>
        <v>0</v>
      </c>
      <c r="H266" s="12"/>
      <c r="I266" s="33">
        <f t="shared" si="47"/>
        <v>0</v>
      </c>
      <c r="J266" s="11"/>
      <c r="K266" s="34">
        <f t="shared" si="48"/>
        <v>0</v>
      </c>
      <c r="L266" s="35" t="str">
        <f t="shared" si="46"/>
        <v/>
      </c>
      <c r="M266" s="37"/>
      <c r="N266" s="38"/>
      <c r="O266" s="152"/>
      <c r="P266" s="148"/>
      <c r="Q266" s="39"/>
      <c r="R266" s="201"/>
      <c r="S266" s="202"/>
      <c r="T266" s="203"/>
      <c r="U266" s="204"/>
      <c r="V266" s="205"/>
      <c r="W266" s="238"/>
      <c r="X266" s="239"/>
      <c r="Y266" s="240"/>
      <c r="Z266" s="241"/>
      <c r="AA266" s="242"/>
      <c r="AB266" s="26"/>
      <c r="AC266" s="27"/>
      <c r="AD266" s="36" t="str">
        <f t="shared" si="44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45"/>
        <v>0</v>
      </c>
      <c r="H267" s="12"/>
      <c r="I267" s="33">
        <f t="shared" si="47"/>
        <v>0</v>
      </c>
      <c r="J267" s="11"/>
      <c r="K267" s="34">
        <f t="shared" si="48"/>
        <v>0</v>
      </c>
      <c r="L267" s="35" t="str">
        <f t="shared" si="46"/>
        <v/>
      </c>
      <c r="M267" s="37"/>
      <c r="N267" s="38"/>
      <c r="O267" s="152"/>
      <c r="P267" s="148"/>
      <c r="Q267" s="39"/>
      <c r="R267" s="201"/>
      <c r="S267" s="202"/>
      <c r="T267" s="203"/>
      <c r="U267" s="204"/>
      <c r="V267" s="205"/>
      <c r="W267" s="238"/>
      <c r="X267" s="239"/>
      <c r="Y267" s="240"/>
      <c r="Z267" s="241"/>
      <c r="AA267" s="242"/>
      <c r="AB267" s="26"/>
      <c r="AC267" s="27"/>
      <c r="AD267" s="36" t="str">
        <f t="shared" si="44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45"/>
        <v>0</v>
      </c>
      <c r="H268" s="12"/>
      <c r="I268" s="33">
        <f t="shared" si="47"/>
        <v>0</v>
      </c>
      <c r="J268" s="11"/>
      <c r="K268" s="34">
        <f t="shared" si="48"/>
        <v>0</v>
      </c>
      <c r="L268" s="35" t="str">
        <f t="shared" si="46"/>
        <v/>
      </c>
      <c r="M268" s="37"/>
      <c r="N268" s="38"/>
      <c r="O268" s="152"/>
      <c r="P268" s="148"/>
      <c r="Q268" s="39"/>
      <c r="R268" s="201"/>
      <c r="S268" s="202"/>
      <c r="T268" s="203"/>
      <c r="U268" s="204"/>
      <c r="V268" s="205"/>
      <c r="W268" s="238"/>
      <c r="X268" s="239"/>
      <c r="Y268" s="240"/>
      <c r="Z268" s="241"/>
      <c r="AA268" s="242"/>
      <c r="AB268" s="26"/>
      <c r="AC268" s="27"/>
      <c r="AD268" s="36" t="str">
        <f t="shared" si="44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45"/>
        <v>0</v>
      </c>
      <c r="H269" s="12"/>
      <c r="I269" s="33">
        <f t="shared" si="47"/>
        <v>0</v>
      </c>
      <c r="J269" s="11"/>
      <c r="K269" s="34">
        <f t="shared" si="48"/>
        <v>0</v>
      </c>
      <c r="L269" s="35" t="str">
        <f t="shared" si="46"/>
        <v/>
      </c>
      <c r="M269" s="37"/>
      <c r="N269" s="38"/>
      <c r="O269" s="152"/>
      <c r="P269" s="148"/>
      <c r="Q269" s="39"/>
      <c r="R269" s="201"/>
      <c r="S269" s="202"/>
      <c r="T269" s="203"/>
      <c r="U269" s="204"/>
      <c r="V269" s="205"/>
      <c r="W269" s="238"/>
      <c r="X269" s="239"/>
      <c r="Y269" s="240"/>
      <c r="Z269" s="241"/>
      <c r="AA269" s="242"/>
      <c r="AB269" s="26"/>
      <c r="AC269" s="27"/>
      <c r="AD269" s="36" t="str">
        <f t="shared" si="44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45"/>
        <v>0</v>
      </c>
      <c r="H270" s="12"/>
      <c r="I270" s="33">
        <f t="shared" si="47"/>
        <v>0</v>
      </c>
      <c r="J270" s="11"/>
      <c r="K270" s="34">
        <f t="shared" si="48"/>
        <v>0</v>
      </c>
      <c r="L270" s="35" t="str">
        <f t="shared" si="46"/>
        <v/>
      </c>
      <c r="M270" s="37"/>
      <c r="N270" s="38"/>
      <c r="O270" s="152"/>
      <c r="P270" s="148"/>
      <c r="Q270" s="39"/>
      <c r="R270" s="201"/>
      <c r="S270" s="202"/>
      <c r="T270" s="203"/>
      <c r="U270" s="204"/>
      <c r="V270" s="205"/>
      <c r="W270" s="238"/>
      <c r="X270" s="239"/>
      <c r="Y270" s="240"/>
      <c r="Z270" s="241"/>
      <c r="AA270" s="242"/>
      <c r="AB270" s="26"/>
      <c r="AC270" s="27"/>
      <c r="AD270" s="36" t="str">
        <f t="shared" si="44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45"/>
        <v>0</v>
      </c>
      <c r="H271" s="12"/>
      <c r="I271" s="33">
        <f t="shared" si="47"/>
        <v>0</v>
      </c>
      <c r="J271" s="11"/>
      <c r="K271" s="34">
        <f t="shared" si="48"/>
        <v>0</v>
      </c>
      <c r="L271" s="35" t="str">
        <f t="shared" si="46"/>
        <v/>
      </c>
      <c r="M271" s="37"/>
      <c r="N271" s="38"/>
      <c r="O271" s="152"/>
      <c r="P271" s="148"/>
      <c r="Q271" s="39"/>
      <c r="R271" s="201"/>
      <c r="S271" s="202"/>
      <c r="T271" s="203"/>
      <c r="U271" s="204"/>
      <c r="V271" s="205"/>
      <c r="W271" s="238"/>
      <c r="X271" s="239"/>
      <c r="Y271" s="240"/>
      <c r="Z271" s="241"/>
      <c r="AA271" s="242"/>
      <c r="AB271" s="26"/>
      <c r="AC271" s="27"/>
      <c r="AD271" s="36" t="str">
        <f t="shared" si="44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45"/>
        <v>0</v>
      </c>
      <c r="H272" s="12"/>
      <c r="I272" s="33">
        <f t="shared" si="47"/>
        <v>0</v>
      </c>
      <c r="J272" s="11"/>
      <c r="K272" s="34">
        <f t="shared" si="48"/>
        <v>0</v>
      </c>
      <c r="L272" s="35" t="str">
        <f t="shared" si="46"/>
        <v/>
      </c>
      <c r="M272" s="37"/>
      <c r="N272" s="38"/>
      <c r="O272" s="152"/>
      <c r="P272" s="148"/>
      <c r="Q272" s="39"/>
      <c r="R272" s="201"/>
      <c r="S272" s="202"/>
      <c r="T272" s="203"/>
      <c r="U272" s="204"/>
      <c r="V272" s="205"/>
      <c r="W272" s="238"/>
      <c r="X272" s="239"/>
      <c r="Y272" s="240"/>
      <c r="Z272" s="241"/>
      <c r="AA272" s="242"/>
      <c r="AB272" s="26"/>
      <c r="AC272" s="27"/>
      <c r="AD272" s="36" t="str">
        <f t="shared" si="44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45"/>
        <v>0</v>
      </c>
      <c r="H273" s="12"/>
      <c r="I273" s="33">
        <f t="shared" si="47"/>
        <v>0</v>
      </c>
      <c r="J273" s="11"/>
      <c r="K273" s="34">
        <f t="shared" si="48"/>
        <v>0</v>
      </c>
      <c r="L273" s="35" t="str">
        <f t="shared" si="46"/>
        <v/>
      </c>
      <c r="M273" s="37"/>
      <c r="N273" s="38"/>
      <c r="O273" s="152"/>
      <c r="P273" s="148"/>
      <c r="Q273" s="39"/>
      <c r="R273" s="201"/>
      <c r="S273" s="202"/>
      <c r="T273" s="203"/>
      <c r="U273" s="204"/>
      <c r="V273" s="205"/>
      <c r="W273" s="238"/>
      <c r="X273" s="239"/>
      <c r="Y273" s="240"/>
      <c r="Z273" s="241"/>
      <c r="AA273" s="242"/>
      <c r="AB273" s="26"/>
      <c r="AC273" s="27"/>
      <c r="AD273" s="36" t="str">
        <f t="shared" si="44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45"/>
        <v>0</v>
      </c>
      <c r="H274" s="12"/>
      <c r="I274" s="33">
        <f t="shared" si="47"/>
        <v>0</v>
      </c>
      <c r="J274" s="11"/>
      <c r="K274" s="34">
        <f t="shared" si="48"/>
        <v>0</v>
      </c>
      <c r="L274" s="35" t="str">
        <f t="shared" si="46"/>
        <v/>
      </c>
      <c r="M274" s="37"/>
      <c r="N274" s="38"/>
      <c r="O274" s="152"/>
      <c r="P274" s="148"/>
      <c r="Q274" s="39"/>
      <c r="R274" s="201"/>
      <c r="S274" s="202"/>
      <c r="T274" s="203"/>
      <c r="U274" s="204"/>
      <c r="V274" s="205"/>
      <c r="W274" s="238"/>
      <c r="X274" s="239"/>
      <c r="Y274" s="240"/>
      <c r="Z274" s="241"/>
      <c r="AA274" s="242"/>
      <c r="AB274" s="26"/>
      <c r="AC274" s="27"/>
      <c r="AD274" s="36" t="str">
        <f t="shared" si="44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45"/>
        <v>0</v>
      </c>
      <c r="H275" s="12"/>
      <c r="I275" s="33">
        <f t="shared" si="47"/>
        <v>0</v>
      </c>
      <c r="J275" s="11"/>
      <c r="K275" s="34">
        <f t="shared" si="48"/>
        <v>0</v>
      </c>
      <c r="L275" s="35" t="str">
        <f t="shared" si="46"/>
        <v/>
      </c>
      <c r="M275" s="37"/>
      <c r="N275" s="38"/>
      <c r="O275" s="152"/>
      <c r="P275" s="148"/>
      <c r="Q275" s="39"/>
      <c r="R275" s="201"/>
      <c r="S275" s="202"/>
      <c r="T275" s="203"/>
      <c r="U275" s="204"/>
      <c r="V275" s="205"/>
      <c r="W275" s="238"/>
      <c r="X275" s="239"/>
      <c r="Y275" s="240"/>
      <c r="Z275" s="241"/>
      <c r="AA275" s="242"/>
      <c r="AB275" s="26"/>
      <c r="AC275" s="27"/>
      <c r="AD275" s="36" t="str">
        <f t="shared" si="44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45"/>
        <v>0</v>
      </c>
      <c r="H276" s="12"/>
      <c r="I276" s="33">
        <f t="shared" si="47"/>
        <v>0</v>
      </c>
      <c r="J276" s="11"/>
      <c r="K276" s="34">
        <f t="shared" si="48"/>
        <v>0</v>
      </c>
      <c r="L276" s="35" t="str">
        <f t="shared" si="46"/>
        <v/>
      </c>
      <c r="M276" s="37"/>
      <c r="N276" s="38"/>
      <c r="O276" s="152"/>
      <c r="P276" s="148"/>
      <c r="Q276" s="39"/>
      <c r="R276" s="201"/>
      <c r="S276" s="202"/>
      <c r="T276" s="203"/>
      <c r="U276" s="204"/>
      <c r="V276" s="205"/>
      <c r="W276" s="238"/>
      <c r="X276" s="239"/>
      <c r="Y276" s="240"/>
      <c r="Z276" s="241"/>
      <c r="AA276" s="242"/>
      <c r="AB276" s="26"/>
      <c r="AC276" s="27"/>
      <c r="AD276" s="36" t="str">
        <f t="shared" si="44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45"/>
        <v>0</v>
      </c>
      <c r="H277" s="12"/>
      <c r="I277" s="33">
        <f t="shared" si="47"/>
        <v>0</v>
      </c>
      <c r="J277" s="11"/>
      <c r="K277" s="34">
        <f t="shared" si="48"/>
        <v>0</v>
      </c>
      <c r="L277" s="35" t="str">
        <f t="shared" si="46"/>
        <v/>
      </c>
      <c r="M277" s="37"/>
      <c r="N277" s="38"/>
      <c r="O277" s="152"/>
      <c r="P277" s="148"/>
      <c r="Q277" s="39"/>
      <c r="R277" s="201"/>
      <c r="S277" s="202"/>
      <c r="T277" s="203"/>
      <c r="U277" s="204"/>
      <c r="V277" s="205"/>
      <c r="W277" s="238"/>
      <c r="X277" s="239"/>
      <c r="Y277" s="240"/>
      <c r="Z277" s="241"/>
      <c r="AA277" s="242"/>
      <c r="AB277" s="26"/>
      <c r="AC277" s="27"/>
      <c r="AD277" s="36" t="str">
        <f t="shared" ref="AD277:AD312" si="49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45"/>
        <v>0</v>
      </c>
      <c r="H278" s="12"/>
      <c r="I278" s="33">
        <f t="shared" si="47"/>
        <v>0</v>
      </c>
      <c r="J278" s="11"/>
      <c r="K278" s="34">
        <f t="shared" si="48"/>
        <v>0</v>
      </c>
      <c r="L278" s="35" t="str">
        <f t="shared" si="46"/>
        <v/>
      </c>
      <c r="M278" s="37"/>
      <c r="N278" s="38"/>
      <c r="O278" s="152"/>
      <c r="P278" s="148"/>
      <c r="Q278" s="39"/>
      <c r="R278" s="201"/>
      <c r="S278" s="202"/>
      <c r="T278" s="203"/>
      <c r="U278" s="204"/>
      <c r="V278" s="205"/>
      <c r="W278" s="238"/>
      <c r="X278" s="239"/>
      <c r="Y278" s="240"/>
      <c r="Z278" s="241"/>
      <c r="AA278" s="242"/>
      <c r="AB278" s="26"/>
      <c r="AC278" s="27"/>
      <c r="AD278" s="36" t="str">
        <f t="shared" si="49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45"/>
        <v>0</v>
      </c>
      <c r="H279" s="12"/>
      <c r="I279" s="33">
        <f t="shared" si="47"/>
        <v>0</v>
      </c>
      <c r="J279" s="11"/>
      <c r="K279" s="34">
        <f t="shared" si="48"/>
        <v>0</v>
      </c>
      <c r="L279" s="35" t="str">
        <f t="shared" si="46"/>
        <v/>
      </c>
      <c r="M279" s="37"/>
      <c r="N279" s="38"/>
      <c r="O279" s="152"/>
      <c r="P279" s="148"/>
      <c r="Q279" s="39"/>
      <c r="R279" s="201"/>
      <c r="S279" s="202"/>
      <c r="T279" s="203"/>
      <c r="U279" s="204"/>
      <c r="V279" s="205"/>
      <c r="W279" s="238"/>
      <c r="X279" s="239"/>
      <c r="Y279" s="240"/>
      <c r="Z279" s="241"/>
      <c r="AA279" s="242"/>
      <c r="AB279" s="26"/>
      <c r="AC279" s="27"/>
      <c r="AD279" s="36" t="str">
        <f t="shared" si="49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45"/>
        <v>0</v>
      </c>
      <c r="H280" s="12"/>
      <c r="I280" s="33">
        <f t="shared" si="47"/>
        <v>0</v>
      </c>
      <c r="J280" s="11"/>
      <c r="K280" s="34">
        <f t="shared" si="48"/>
        <v>0</v>
      </c>
      <c r="L280" s="35" t="str">
        <f t="shared" si="46"/>
        <v/>
      </c>
      <c r="M280" s="37"/>
      <c r="N280" s="38"/>
      <c r="O280" s="152"/>
      <c r="P280" s="148"/>
      <c r="Q280" s="39"/>
      <c r="R280" s="201"/>
      <c r="S280" s="202"/>
      <c r="T280" s="203"/>
      <c r="U280" s="204"/>
      <c r="V280" s="205"/>
      <c r="W280" s="238"/>
      <c r="X280" s="239"/>
      <c r="Y280" s="240"/>
      <c r="Z280" s="241"/>
      <c r="AA280" s="242"/>
      <c r="AB280" s="26"/>
      <c r="AC280" s="27"/>
      <c r="AD280" s="36" t="str">
        <f t="shared" si="49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45"/>
        <v>0</v>
      </c>
      <c r="H281" s="12"/>
      <c r="I281" s="33">
        <f t="shared" ref="I281:I310" si="50">IF(OR(H281="Non",H281=""),G281,MAX(0,G281-15))</f>
        <v>0</v>
      </c>
      <c r="J281" s="11"/>
      <c r="K281" s="34">
        <f t="shared" ref="K281:K310" si="51">SUM(N281,S281,X281)</f>
        <v>0</v>
      </c>
      <c r="L281" s="35" t="str">
        <f t="shared" si="46"/>
        <v/>
      </c>
      <c r="M281" s="37"/>
      <c r="N281" s="38"/>
      <c r="O281" s="152"/>
      <c r="P281" s="148"/>
      <c r="Q281" s="39"/>
      <c r="R281" s="201"/>
      <c r="S281" s="202"/>
      <c r="T281" s="203"/>
      <c r="U281" s="204"/>
      <c r="V281" s="205"/>
      <c r="W281" s="238"/>
      <c r="X281" s="239"/>
      <c r="Y281" s="240"/>
      <c r="Z281" s="241"/>
      <c r="AA281" s="242"/>
      <c r="AB281" s="26"/>
      <c r="AC281" s="27"/>
      <c r="AD281" s="36" t="str">
        <f t="shared" si="49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45"/>
        <v>0</v>
      </c>
      <c r="H282" s="12"/>
      <c r="I282" s="33">
        <f t="shared" si="50"/>
        <v>0</v>
      </c>
      <c r="J282" s="11"/>
      <c r="K282" s="34">
        <f t="shared" si="51"/>
        <v>0</v>
      </c>
      <c r="L282" s="35" t="str">
        <f t="shared" si="46"/>
        <v/>
      </c>
      <c r="M282" s="37"/>
      <c r="N282" s="38"/>
      <c r="O282" s="152"/>
      <c r="P282" s="148"/>
      <c r="Q282" s="39"/>
      <c r="R282" s="201"/>
      <c r="S282" s="202"/>
      <c r="T282" s="203"/>
      <c r="U282" s="204"/>
      <c r="V282" s="205"/>
      <c r="W282" s="238"/>
      <c r="X282" s="239"/>
      <c r="Y282" s="240"/>
      <c r="Z282" s="241"/>
      <c r="AA282" s="242"/>
      <c r="AB282" s="26"/>
      <c r="AC282" s="27"/>
      <c r="AD282" s="36" t="str">
        <f t="shared" si="49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45"/>
        <v>0</v>
      </c>
      <c r="H283" s="12"/>
      <c r="I283" s="33">
        <f t="shared" si="50"/>
        <v>0</v>
      </c>
      <c r="J283" s="11"/>
      <c r="K283" s="34">
        <f t="shared" si="51"/>
        <v>0</v>
      </c>
      <c r="L283" s="35" t="str">
        <f t="shared" si="46"/>
        <v/>
      </c>
      <c r="M283" s="37"/>
      <c r="N283" s="38"/>
      <c r="O283" s="152"/>
      <c r="P283" s="148"/>
      <c r="Q283" s="39"/>
      <c r="R283" s="201"/>
      <c r="S283" s="202"/>
      <c r="T283" s="203"/>
      <c r="U283" s="204"/>
      <c r="V283" s="205"/>
      <c r="W283" s="238"/>
      <c r="X283" s="239"/>
      <c r="Y283" s="240"/>
      <c r="Z283" s="241"/>
      <c r="AA283" s="242"/>
      <c r="AB283" s="26"/>
      <c r="AC283" s="27"/>
      <c r="AD283" s="36" t="str">
        <f t="shared" si="49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45"/>
        <v>0</v>
      </c>
      <c r="H284" s="12"/>
      <c r="I284" s="33">
        <f t="shared" si="50"/>
        <v>0</v>
      </c>
      <c r="J284" s="11"/>
      <c r="K284" s="34">
        <f t="shared" si="51"/>
        <v>0</v>
      </c>
      <c r="L284" s="35" t="str">
        <f t="shared" si="46"/>
        <v/>
      </c>
      <c r="M284" s="37"/>
      <c r="N284" s="38"/>
      <c r="O284" s="152"/>
      <c r="P284" s="148"/>
      <c r="Q284" s="39"/>
      <c r="R284" s="201"/>
      <c r="S284" s="202"/>
      <c r="T284" s="203"/>
      <c r="U284" s="204"/>
      <c r="V284" s="205"/>
      <c r="W284" s="238"/>
      <c r="X284" s="239"/>
      <c r="Y284" s="240"/>
      <c r="Z284" s="241"/>
      <c r="AA284" s="242"/>
      <c r="AB284" s="26"/>
      <c r="AC284" s="27"/>
      <c r="AD284" s="36" t="str">
        <f t="shared" si="49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45"/>
        <v>0</v>
      </c>
      <c r="H285" s="12"/>
      <c r="I285" s="33">
        <f t="shared" si="50"/>
        <v>0</v>
      </c>
      <c r="J285" s="11"/>
      <c r="K285" s="34">
        <f t="shared" si="51"/>
        <v>0</v>
      </c>
      <c r="L285" s="35" t="str">
        <f t="shared" si="46"/>
        <v/>
      </c>
      <c r="M285" s="37"/>
      <c r="N285" s="38"/>
      <c r="O285" s="152"/>
      <c r="P285" s="148"/>
      <c r="Q285" s="39"/>
      <c r="R285" s="201"/>
      <c r="S285" s="202"/>
      <c r="T285" s="203"/>
      <c r="U285" s="204"/>
      <c r="V285" s="205"/>
      <c r="W285" s="238"/>
      <c r="X285" s="239"/>
      <c r="Y285" s="240"/>
      <c r="Z285" s="241"/>
      <c r="AA285" s="242"/>
      <c r="AB285" s="26"/>
      <c r="AC285" s="27"/>
      <c r="AD285" s="36" t="str">
        <f t="shared" si="49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45"/>
        <v>0</v>
      </c>
      <c r="H286" s="12"/>
      <c r="I286" s="33">
        <f t="shared" si="50"/>
        <v>0</v>
      </c>
      <c r="J286" s="11"/>
      <c r="K286" s="34">
        <f t="shared" si="51"/>
        <v>0</v>
      </c>
      <c r="L286" s="35" t="str">
        <f t="shared" si="46"/>
        <v/>
      </c>
      <c r="M286" s="37"/>
      <c r="N286" s="38"/>
      <c r="O286" s="152"/>
      <c r="P286" s="148"/>
      <c r="Q286" s="39"/>
      <c r="R286" s="201"/>
      <c r="S286" s="202"/>
      <c r="T286" s="203"/>
      <c r="U286" s="204"/>
      <c r="V286" s="205"/>
      <c r="W286" s="238"/>
      <c r="X286" s="239"/>
      <c r="Y286" s="240"/>
      <c r="Z286" s="241"/>
      <c r="AA286" s="242"/>
      <c r="AB286" s="26"/>
      <c r="AC286" s="27"/>
      <c r="AD286" s="36" t="str">
        <f t="shared" si="49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45"/>
        <v>0</v>
      </c>
      <c r="H287" s="12"/>
      <c r="I287" s="33">
        <f t="shared" si="50"/>
        <v>0</v>
      </c>
      <c r="J287" s="11"/>
      <c r="K287" s="34">
        <f t="shared" si="51"/>
        <v>0</v>
      </c>
      <c r="L287" s="35" t="str">
        <f t="shared" si="46"/>
        <v/>
      </c>
      <c r="M287" s="37"/>
      <c r="N287" s="38"/>
      <c r="O287" s="152"/>
      <c r="P287" s="148"/>
      <c r="Q287" s="39"/>
      <c r="R287" s="201"/>
      <c r="S287" s="202"/>
      <c r="T287" s="203"/>
      <c r="U287" s="204"/>
      <c r="V287" s="205"/>
      <c r="W287" s="238"/>
      <c r="X287" s="239"/>
      <c r="Y287" s="240"/>
      <c r="Z287" s="241"/>
      <c r="AA287" s="242"/>
      <c r="AB287" s="26"/>
      <c r="AC287" s="27"/>
      <c r="AD287" s="36" t="str">
        <f t="shared" si="49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5"/>
        <v>0</v>
      </c>
      <c r="H288" s="12"/>
      <c r="I288" s="33">
        <f t="shared" si="50"/>
        <v>0</v>
      </c>
      <c r="J288" s="11"/>
      <c r="K288" s="34">
        <f t="shared" si="51"/>
        <v>0</v>
      </c>
      <c r="L288" s="35" t="str">
        <f t="shared" si="46"/>
        <v/>
      </c>
      <c r="M288" s="37"/>
      <c r="N288" s="38"/>
      <c r="O288" s="152"/>
      <c r="P288" s="148"/>
      <c r="Q288" s="39"/>
      <c r="R288" s="201"/>
      <c r="S288" s="202"/>
      <c r="T288" s="203"/>
      <c r="U288" s="204"/>
      <c r="V288" s="205"/>
      <c r="W288" s="238"/>
      <c r="X288" s="239"/>
      <c r="Y288" s="240"/>
      <c r="Z288" s="241"/>
      <c r="AA288" s="242"/>
      <c r="AB288" s="26"/>
      <c r="AC288" s="27"/>
      <c r="AD288" s="36" t="str">
        <f t="shared" si="49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5"/>
        <v>0</v>
      </c>
      <c r="H289" s="12"/>
      <c r="I289" s="33">
        <f t="shared" si="50"/>
        <v>0</v>
      </c>
      <c r="J289" s="11"/>
      <c r="K289" s="34">
        <f t="shared" si="51"/>
        <v>0</v>
      </c>
      <c r="L289" s="35" t="str">
        <f t="shared" si="46"/>
        <v/>
      </c>
      <c r="M289" s="37"/>
      <c r="N289" s="38"/>
      <c r="O289" s="152"/>
      <c r="P289" s="148"/>
      <c r="Q289" s="39"/>
      <c r="R289" s="201"/>
      <c r="S289" s="202"/>
      <c r="T289" s="203"/>
      <c r="U289" s="204"/>
      <c r="V289" s="205"/>
      <c r="W289" s="238"/>
      <c r="X289" s="239"/>
      <c r="Y289" s="240"/>
      <c r="Z289" s="241"/>
      <c r="AA289" s="242"/>
      <c r="AB289" s="26"/>
      <c r="AC289" s="27"/>
      <c r="AD289" s="36" t="str">
        <f t="shared" si="49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5"/>
        <v>0</v>
      </c>
      <c r="H290" s="12"/>
      <c r="I290" s="33">
        <f t="shared" si="50"/>
        <v>0</v>
      </c>
      <c r="J290" s="11"/>
      <c r="K290" s="34">
        <f t="shared" si="51"/>
        <v>0</v>
      </c>
      <c r="L290" s="35" t="str">
        <f t="shared" si="46"/>
        <v/>
      </c>
      <c r="M290" s="37"/>
      <c r="N290" s="38"/>
      <c r="O290" s="152"/>
      <c r="P290" s="148"/>
      <c r="Q290" s="39"/>
      <c r="R290" s="201"/>
      <c r="S290" s="202"/>
      <c r="T290" s="203"/>
      <c r="U290" s="204"/>
      <c r="V290" s="205"/>
      <c r="W290" s="238"/>
      <c r="X290" s="239"/>
      <c r="Y290" s="240"/>
      <c r="Z290" s="241"/>
      <c r="AA290" s="242"/>
      <c r="AB290" s="26"/>
      <c r="AC290" s="27"/>
      <c r="AD290" s="36" t="str">
        <f t="shared" si="49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5"/>
        <v>0</v>
      </c>
      <c r="H291" s="12"/>
      <c r="I291" s="33">
        <f t="shared" si="50"/>
        <v>0</v>
      </c>
      <c r="J291" s="11"/>
      <c r="K291" s="34">
        <f t="shared" si="51"/>
        <v>0</v>
      </c>
      <c r="L291" s="35" t="str">
        <f t="shared" si="46"/>
        <v/>
      </c>
      <c r="M291" s="37"/>
      <c r="N291" s="38"/>
      <c r="O291" s="152"/>
      <c r="P291" s="148"/>
      <c r="Q291" s="39"/>
      <c r="R291" s="201"/>
      <c r="S291" s="202"/>
      <c r="T291" s="203"/>
      <c r="U291" s="204"/>
      <c r="V291" s="205"/>
      <c r="W291" s="238"/>
      <c r="X291" s="239"/>
      <c r="Y291" s="240"/>
      <c r="Z291" s="241"/>
      <c r="AA291" s="242"/>
      <c r="AB291" s="26"/>
      <c r="AC291" s="27"/>
      <c r="AD291" s="36" t="str">
        <f t="shared" si="49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5"/>
        <v>0</v>
      </c>
      <c r="H292" s="12"/>
      <c r="I292" s="33">
        <f t="shared" si="50"/>
        <v>0</v>
      </c>
      <c r="J292" s="11"/>
      <c r="K292" s="34">
        <f t="shared" si="51"/>
        <v>0</v>
      </c>
      <c r="L292" s="35" t="str">
        <f t="shared" si="46"/>
        <v/>
      </c>
      <c r="M292" s="37"/>
      <c r="N292" s="38"/>
      <c r="O292" s="152"/>
      <c r="P292" s="148"/>
      <c r="Q292" s="39"/>
      <c r="R292" s="201"/>
      <c r="S292" s="202"/>
      <c r="T292" s="203"/>
      <c r="U292" s="204"/>
      <c r="V292" s="205"/>
      <c r="W292" s="238"/>
      <c r="X292" s="239"/>
      <c r="Y292" s="240"/>
      <c r="Z292" s="241"/>
      <c r="AA292" s="242"/>
      <c r="AB292" s="26"/>
      <c r="AC292" s="27"/>
      <c r="AD292" s="36" t="str">
        <f t="shared" si="49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5"/>
        <v>0</v>
      </c>
      <c r="H293" s="12"/>
      <c r="I293" s="33">
        <f t="shared" si="50"/>
        <v>0</v>
      </c>
      <c r="J293" s="11"/>
      <c r="K293" s="34">
        <f t="shared" si="51"/>
        <v>0</v>
      </c>
      <c r="L293" s="35" t="str">
        <f t="shared" si="46"/>
        <v/>
      </c>
      <c r="M293" s="37"/>
      <c r="N293" s="38"/>
      <c r="O293" s="152"/>
      <c r="P293" s="148"/>
      <c r="Q293" s="39"/>
      <c r="R293" s="201"/>
      <c r="S293" s="202"/>
      <c r="T293" s="203"/>
      <c r="U293" s="204"/>
      <c r="V293" s="205"/>
      <c r="W293" s="238"/>
      <c r="X293" s="239"/>
      <c r="Y293" s="240"/>
      <c r="Z293" s="241"/>
      <c r="AA293" s="242"/>
      <c r="AB293" s="26"/>
      <c r="AC293" s="27"/>
      <c r="AD293" s="36" t="str">
        <f t="shared" si="49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2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0"/>
        <v>0</v>
      </c>
      <c r="J294" s="11"/>
      <c r="K294" s="34">
        <f t="shared" si="51"/>
        <v>0</v>
      </c>
      <c r="L294" s="35" t="str">
        <f t="shared" si="46"/>
        <v/>
      </c>
      <c r="M294" s="37"/>
      <c r="N294" s="38"/>
      <c r="O294" s="152"/>
      <c r="P294" s="148"/>
      <c r="Q294" s="39"/>
      <c r="R294" s="201"/>
      <c r="S294" s="202"/>
      <c r="T294" s="203"/>
      <c r="U294" s="204"/>
      <c r="V294" s="205"/>
      <c r="W294" s="238"/>
      <c r="X294" s="239"/>
      <c r="Y294" s="240"/>
      <c r="Z294" s="241"/>
      <c r="AA294" s="242"/>
      <c r="AB294" s="26"/>
      <c r="AC294" s="27"/>
      <c r="AD294" s="36" t="str">
        <f t="shared" si="49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2"/>
        <v>0</v>
      </c>
      <c r="H295" s="12"/>
      <c r="I295" s="33">
        <f t="shared" si="50"/>
        <v>0</v>
      </c>
      <c r="J295" s="11"/>
      <c r="K295" s="34">
        <f t="shared" si="51"/>
        <v>0</v>
      </c>
      <c r="L295" s="35" t="str">
        <f t="shared" si="46"/>
        <v/>
      </c>
      <c r="M295" s="37"/>
      <c r="N295" s="38"/>
      <c r="O295" s="152"/>
      <c r="P295" s="148"/>
      <c r="Q295" s="39"/>
      <c r="R295" s="201"/>
      <c r="S295" s="202"/>
      <c r="T295" s="203"/>
      <c r="U295" s="204"/>
      <c r="V295" s="205"/>
      <c r="W295" s="238"/>
      <c r="X295" s="239"/>
      <c r="Y295" s="240"/>
      <c r="Z295" s="241"/>
      <c r="AA295" s="242"/>
      <c r="AB295" s="26"/>
      <c r="AC295" s="27"/>
      <c r="AD295" s="36" t="str">
        <f t="shared" si="49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2"/>
        <v>0</v>
      </c>
      <c r="H296" s="12"/>
      <c r="I296" s="33">
        <f t="shared" si="50"/>
        <v>0</v>
      </c>
      <c r="J296" s="11"/>
      <c r="K296" s="34">
        <f t="shared" si="51"/>
        <v>0</v>
      </c>
      <c r="L296" s="35" t="str">
        <f t="shared" si="46"/>
        <v/>
      </c>
      <c r="M296" s="37"/>
      <c r="N296" s="38"/>
      <c r="O296" s="152"/>
      <c r="P296" s="148"/>
      <c r="Q296" s="39"/>
      <c r="R296" s="201"/>
      <c r="S296" s="202"/>
      <c r="T296" s="203"/>
      <c r="U296" s="204"/>
      <c r="V296" s="205"/>
      <c r="W296" s="238"/>
      <c r="X296" s="239"/>
      <c r="Y296" s="240"/>
      <c r="Z296" s="241"/>
      <c r="AA296" s="242"/>
      <c r="AB296" s="26"/>
      <c r="AC296" s="27"/>
      <c r="AD296" s="36" t="str">
        <f t="shared" si="49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2"/>
        <v>0</v>
      </c>
      <c r="H297" s="12"/>
      <c r="I297" s="33">
        <f t="shared" si="50"/>
        <v>0</v>
      </c>
      <c r="J297" s="11"/>
      <c r="K297" s="34">
        <f t="shared" si="51"/>
        <v>0</v>
      </c>
      <c r="L297" s="35" t="str">
        <f t="shared" si="46"/>
        <v/>
      </c>
      <c r="M297" s="37"/>
      <c r="N297" s="38"/>
      <c r="O297" s="152"/>
      <c r="P297" s="148"/>
      <c r="Q297" s="39"/>
      <c r="R297" s="201"/>
      <c r="S297" s="202"/>
      <c r="T297" s="203"/>
      <c r="U297" s="204"/>
      <c r="V297" s="205"/>
      <c r="W297" s="238"/>
      <c r="X297" s="239"/>
      <c r="Y297" s="240"/>
      <c r="Z297" s="241"/>
      <c r="AA297" s="242"/>
      <c r="AB297" s="26"/>
      <c r="AC297" s="27"/>
      <c r="AD297" s="36" t="str">
        <f t="shared" si="49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2"/>
        <v>0</v>
      </c>
      <c r="H298" s="12"/>
      <c r="I298" s="33">
        <f t="shared" si="50"/>
        <v>0</v>
      </c>
      <c r="J298" s="11"/>
      <c r="K298" s="34">
        <f t="shared" si="51"/>
        <v>0</v>
      </c>
      <c r="L298" s="35" t="str">
        <f t="shared" si="46"/>
        <v/>
      </c>
      <c r="M298" s="37"/>
      <c r="N298" s="38"/>
      <c r="O298" s="152"/>
      <c r="P298" s="148"/>
      <c r="Q298" s="39"/>
      <c r="R298" s="201"/>
      <c r="S298" s="202"/>
      <c r="T298" s="203"/>
      <c r="U298" s="204"/>
      <c r="V298" s="205"/>
      <c r="W298" s="238"/>
      <c r="X298" s="239"/>
      <c r="Y298" s="240"/>
      <c r="Z298" s="241"/>
      <c r="AA298" s="242"/>
      <c r="AB298" s="26"/>
      <c r="AC298" s="27"/>
      <c r="AD298" s="36" t="str">
        <f t="shared" si="49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2"/>
        <v>0</v>
      </c>
      <c r="H299" s="12"/>
      <c r="I299" s="33">
        <f t="shared" si="50"/>
        <v>0</v>
      </c>
      <c r="J299" s="11"/>
      <c r="K299" s="34">
        <f t="shared" si="51"/>
        <v>0</v>
      </c>
      <c r="L299" s="35" t="str">
        <f t="shared" si="46"/>
        <v/>
      </c>
      <c r="M299" s="37"/>
      <c r="N299" s="38"/>
      <c r="O299" s="152"/>
      <c r="P299" s="148"/>
      <c r="Q299" s="39"/>
      <c r="R299" s="201"/>
      <c r="S299" s="202"/>
      <c r="T299" s="203"/>
      <c r="U299" s="204"/>
      <c r="V299" s="205"/>
      <c r="W299" s="238"/>
      <c r="X299" s="239"/>
      <c r="Y299" s="240"/>
      <c r="Z299" s="241"/>
      <c r="AA299" s="242"/>
      <c r="AB299" s="26"/>
      <c r="AC299" s="27"/>
      <c r="AD299" s="36" t="str">
        <f t="shared" si="49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2"/>
        <v>0</v>
      </c>
      <c r="H300" s="12"/>
      <c r="I300" s="33">
        <f t="shared" si="50"/>
        <v>0</v>
      </c>
      <c r="J300" s="11"/>
      <c r="K300" s="34">
        <f t="shared" si="51"/>
        <v>0</v>
      </c>
      <c r="L300" s="35" t="str">
        <f t="shared" si="46"/>
        <v/>
      </c>
      <c r="M300" s="37"/>
      <c r="N300" s="38"/>
      <c r="O300" s="152"/>
      <c r="P300" s="148"/>
      <c r="Q300" s="39"/>
      <c r="R300" s="201"/>
      <c r="S300" s="202"/>
      <c r="T300" s="203"/>
      <c r="U300" s="204"/>
      <c r="V300" s="205"/>
      <c r="W300" s="238"/>
      <c r="X300" s="239"/>
      <c r="Y300" s="240"/>
      <c r="Z300" s="241"/>
      <c r="AA300" s="242"/>
      <c r="AB300" s="26"/>
      <c r="AC300" s="27"/>
      <c r="AD300" s="36" t="str">
        <f t="shared" si="49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2"/>
        <v>0</v>
      </c>
      <c r="H301" s="12"/>
      <c r="I301" s="33">
        <f t="shared" si="50"/>
        <v>0</v>
      </c>
      <c r="J301" s="11"/>
      <c r="K301" s="34">
        <f t="shared" si="51"/>
        <v>0</v>
      </c>
      <c r="L301" s="35" t="str">
        <f t="shared" si="46"/>
        <v/>
      </c>
      <c r="M301" s="37"/>
      <c r="N301" s="38"/>
      <c r="O301" s="152"/>
      <c r="P301" s="148"/>
      <c r="Q301" s="39"/>
      <c r="R301" s="201"/>
      <c r="S301" s="202"/>
      <c r="T301" s="203"/>
      <c r="U301" s="204"/>
      <c r="V301" s="205"/>
      <c r="W301" s="238"/>
      <c r="X301" s="239"/>
      <c r="Y301" s="240"/>
      <c r="Z301" s="241"/>
      <c r="AA301" s="242"/>
      <c r="AB301" s="26"/>
      <c r="AC301" s="27"/>
      <c r="AD301" s="36" t="str">
        <f t="shared" si="49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2"/>
        <v>0</v>
      </c>
      <c r="H302" s="12"/>
      <c r="I302" s="33">
        <f t="shared" si="50"/>
        <v>0</v>
      </c>
      <c r="J302" s="11"/>
      <c r="K302" s="34">
        <f t="shared" si="51"/>
        <v>0</v>
      </c>
      <c r="L302" s="35" t="str">
        <f t="shared" si="46"/>
        <v/>
      </c>
      <c r="M302" s="37"/>
      <c r="N302" s="38"/>
      <c r="O302" s="152"/>
      <c r="P302" s="148"/>
      <c r="Q302" s="39"/>
      <c r="R302" s="201"/>
      <c r="S302" s="202"/>
      <c r="T302" s="203"/>
      <c r="U302" s="204"/>
      <c r="V302" s="205"/>
      <c r="W302" s="238"/>
      <c r="X302" s="239"/>
      <c r="Y302" s="240"/>
      <c r="Z302" s="241"/>
      <c r="AA302" s="242"/>
      <c r="AB302" s="26"/>
      <c r="AC302" s="27"/>
      <c r="AD302" s="36" t="str">
        <f t="shared" si="49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2"/>
        <v>0</v>
      </c>
      <c r="H303" s="12"/>
      <c r="I303" s="33">
        <f t="shared" si="50"/>
        <v>0</v>
      </c>
      <c r="J303" s="11"/>
      <c r="K303" s="34">
        <f t="shared" si="51"/>
        <v>0</v>
      </c>
      <c r="L303" s="35" t="str">
        <f t="shared" si="46"/>
        <v/>
      </c>
      <c r="M303" s="37"/>
      <c r="N303" s="38"/>
      <c r="O303" s="152"/>
      <c r="P303" s="148"/>
      <c r="Q303" s="39"/>
      <c r="R303" s="201"/>
      <c r="S303" s="202"/>
      <c r="T303" s="203"/>
      <c r="U303" s="204"/>
      <c r="V303" s="205"/>
      <c r="W303" s="238"/>
      <c r="X303" s="239"/>
      <c r="Y303" s="240"/>
      <c r="Z303" s="241"/>
      <c r="AA303" s="242"/>
      <c r="AB303" s="26"/>
      <c r="AC303" s="27"/>
      <c r="AD303" s="36" t="str">
        <f t="shared" si="49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2"/>
        <v>0</v>
      </c>
      <c r="H304" s="12"/>
      <c r="I304" s="33">
        <f t="shared" si="50"/>
        <v>0</v>
      </c>
      <c r="J304" s="11"/>
      <c r="K304" s="34">
        <f t="shared" si="51"/>
        <v>0</v>
      </c>
      <c r="L304" s="35" t="str">
        <f t="shared" si="46"/>
        <v/>
      </c>
      <c r="M304" s="37"/>
      <c r="N304" s="38"/>
      <c r="O304" s="152"/>
      <c r="P304" s="148"/>
      <c r="Q304" s="39"/>
      <c r="R304" s="201"/>
      <c r="S304" s="202"/>
      <c r="T304" s="203"/>
      <c r="U304" s="204"/>
      <c r="V304" s="205"/>
      <c r="W304" s="238"/>
      <c r="X304" s="239"/>
      <c r="Y304" s="240"/>
      <c r="Z304" s="241"/>
      <c r="AA304" s="242"/>
      <c r="AB304" s="26"/>
      <c r="AC304" s="27"/>
      <c r="AD304" s="36" t="str">
        <f t="shared" si="49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2"/>
        <v>0</v>
      </c>
      <c r="H305" s="12"/>
      <c r="I305" s="33">
        <f t="shared" si="50"/>
        <v>0</v>
      </c>
      <c r="J305" s="11"/>
      <c r="K305" s="34">
        <f t="shared" si="51"/>
        <v>0</v>
      </c>
      <c r="L305" s="35" t="str">
        <f t="shared" si="46"/>
        <v/>
      </c>
      <c r="M305" s="37"/>
      <c r="N305" s="38"/>
      <c r="O305" s="152"/>
      <c r="P305" s="148"/>
      <c r="Q305" s="39"/>
      <c r="R305" s="201"/>
      <c r="S305" s="202"/>
      <c r="T305" s="203"/>
      <c r="U305" s="204"/>
      <c r="V305" s="205"/>
      <c r="W305" s="238"/>
      <c r="X305" s="239"/>
      <c r="Y305" s="240"/>
      <c r="Z305" s="241"/>
      <c r="AA305" s="242"/>
      <c r="AB305" s="26"/>
      <c r="AC305" s="27"/>
      <c r="AD305" s="36" t="str">
        <f t="shared" si="49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2"/>
        <v>0</v>
      </c>
      <c r="H306" s="12"/>
      <c r="I306" s="33">
        <f t="shared" si="50"/>
        <v>0</v>
      </c>
      <c r="J306" s="11"/>
      <c r="K306" s="34">
        <f t="shared" si="51"/>
        <v>0</v>
      </c>
      <c r="L306" s="35" t="str">
        <f t="shared" si="46"/>
        <v/>
      </c>
      <c r="M306" s="37"/>
      <c r="N306" s="38"/>
      <c r="O306" s="152"/>
      <c r="P306" s="148"/>
      <c r="Q306" s="39"/>
      <c r="R306" s="201"/>
      <c r="S306" s="202"/>
      <c r="T306" s="203"/>
      <c r="U306" s="204"/>
      <c r="V306" s="205"/>
      <c r="W306" s="238"/>
      <c r="X306" s="239"/>
      <c r="Y306" s="240"/>
      <c r="Z306" s="241"/>
      <c r="AA306" s="242"/>
      <c r="AB306" s="26"/>
      <c r="AC306" s="27"/>
      <c r="AD306" s="36" t="str">
        <f t="shared" si="49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2"/>
        <v>0</v>
      </c>
      <c r="H307" s="12"/>
      <c r="I307" s="33">
        <f t="shared" si="50"/>
        <v>0</v>
      </c>
      <c r="J307" s="11"/>
      <c r="K307" s="34">
        <f t="shared" si="51"/>
        <v>0</v>
      </c>
      <c r="L307" s="35" t="str">
        <f t="shared" si="46"/>
        <v/>
      </c>
      <c r="M307" s="37"/>
      <c r="N307" s="38"/>
      <c r="O307" s="152"/>
      <c r="P307" s="148"/>
      <c r="Q307" s="39"/>
      <c r="R307" s="201"/>
      <c r="S307" s="202"/>
      <c r="T307" s="203"/>
      <c r="U307" s="204"/>
      <c r="V307" s="205"/>
      <c r="W307" s="238"/>
      <c r="X307" s="239"/>
      <c r="Y307" s="240"/>
      <c r="Z307" s="241"/>
      <c r="AA307" s="242"/>
      <c r="AB307" s="26"/>
      <c r="AC307" s="27"/>
      <c r="AD307" s="36" t="str">
        <f t="shared" si="49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2"/>
        <v>0</v>
      </c>
      <c r="H308" s="12"/>
      <c r="I308" s="33">
        <f t="shared" si="50"/>
        <v>0</v>
      </c>
      <c r="J308" s="11"/>
      <c r="K308" s="34">
        <f t="shared" si="51"/>
        <v>0</v>
      </c>
      <c r="L308" s="35" t="str">
        <f t="shared" si="46"/>
        <v/>
      </c>
      <c r="M308" s="37"/>
      <c r="N308" s="38"/>
      <c r="O308" s="152"/>
      <c r="P308" s="148"/>
      <c r="Q308" s="39"/>
      <c r="R308" s="201"/>
      <c r="S308" s="202"/>
      <c r="T308" s="203"/>
      <c r="U308" s="204"/>
      <c r="V308" s="205"/>
      <c r="W308" s="238"/>
      <c r="X308" s="239"/>
      <c r="Y308" s="240"/>
      <c r="Z308" s="241"/>
      <c r="AA308" s="242"/>
      <c r="AB308" s="26"/>
      <c r="AC308" s="27"/>
      <c r="AD308" s="36" t="str">
        <f t="shared" si="49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2"/>
        <v>0</v>
      </c>
      <c r="H309" s="12"/>
      <c r="I309" s="33">
        <f t="shared" si="50"/>
        <v>0</v>
      </c>
      <c r="J309" s="11"/>
      <c r="K309" s="34">
        <f t="shared" si="51"/>
        <v>0</v>
      </c>
      <c r="L309" s="35" t="str">
        <f t="shared" si="46"/>
        <v/>
      </c>
      <c r="M309" s="37"/>
      <c r="N309" s="38"/>
      <c r="O309" s="152"/>
      <c r="P309" s="148"/>
      <c r="Q309" s="39"/>
      <c r="R309" s="201"/>
      <c r="S309" s="202"/>
      <c r="T309" s="203"/>
      <c r="U309" s="204"/>
      <c r="V309" s="205"/>
      <c r="W309" s="238"/>
      <c r="X309" s="239"/>
      <c r="Y309" s="240"/>
      <c r="Z309" s="241"/>
      <c r="AA309" s="242"/>
      <c r="AB309" s="26"/>
      <c r="AC309" s="27"/>
      <c r="AD309" s="36" t="str">
        <f t="shared" si="49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2"/>
        <v>0</v>
      </c>
      <c r="H310" s="12"/>
      <c r="I310" s="33">
        <f t="shared" si="50"/>
        <v>0</v>
      </c>
      <c r="J310" s="11"/>
      <c r="K310" s="34">
        <f t="shared" si="51"/>
        <v>0</v>
      </c>
      <c r="L310" s="35" t="str">
        <f t="shared" si="46"/>
        <v/>
      </c>
      <c r="M310" s="37"/>
      <c r="N310" s="38"/>
      <c r="O310" s="152"/>
      <c r="P310" s="148"/>
      <c r="Q310" s="39"/>
      <c r="R310" s="201"/>
      <c r="S310" s="202"/>
      <c r="T310" s="203"/>
      <c r="U310" s="204"/>
      <c r="V310" s="205"/>
      <c r="W310" s="238"/>
      <c r="X310" s="239"/>
      <c r="Y310" s="240"/>
      <c r="Z310" s="241"/>
      <c r="AA310" s="242"/>
      <c r="AB310" s="26"/>
      <c r="AC310" s="27"/>
      <c r="AD310" s="36" t="str">
        <f t="shared" si="49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2"/>
        <v>0</v>
      </c>
      <c r="H311" s="12"/>
      <c r="I311" s="33">
        <f t="shared" si="47"/>
        <v>0</v>
      </c>
      <c r="J311" s="11"/>
      <c r="K311" s="34">
        <f t="shared" si="48"/>
        <v>0</v>
      </c>
      <c r="L311" s="35" t="str">
        <f t="shared" si="46"/>
        <v/>
      </c>
      <c r="M311" s="37"/>
      <c r="N311" s="38"/>
      <c r="O311" s="152"/>
      <c r="P311" s="148"/>
      <c r="Q311" s="39"/>
      <c r="R311" s="201"/>
      <c r="S311" s="202"/>
      <c r="T311" s="203"/>
      <c r="U311" s="204"/>
      <c r="V311" s="205"/>
      <c r="W311" s="238"/>
      <c r="X311" s="239"/>
      <c r="Y311" s="240"/>
      <c r="Z311" s="241"/>
      <c r="AA311" s="242"/>
      <c r="AB311" s="26"/>
      <c r="AC311" s="27"/>
      <c r="AD311" s="36" t="str">
        <f t="shared" si="49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2"/>
        <v>0</v>
      </c>
      <c r="H312" s="13"/>
      <c r="I312" s="43">
        <f t="shared" si="47"/>
        <v>0</v>
      </c>
      <c r="J312" s="46"/>
      <c r="K312" s="44">
        <f t="shared" si="48"/>
        <v>0</v>
      </c>
      <c r="L312" s="45" t="str">
        <f t="shared" si="46"/>
        <v/>
      </c>
      <c r="M312" s="155"/>
      <c r="N312" s="156"/>
      <c r="O312" s="157"/>
      <c r="P312" s="158"/>
      <c r="Q312" s="159"/>
      <c r="R312" s="211"/>
      <c r="S312" s="212"/>
      <c r="T312" s="213"/>
      <c r="U312" s="214"/>
      <c r="V312" s="215"/>
      <c r="W312" s="252"/>
      <c r="X312" s="253"/>
      <c r="Y312" s="254"/>
      <c r="Z312" s="255"/>
      <c r="AA312" s="256"/>
      <c r="AB312" s="160"/>
      <c r="AC312" s="161"/>
      <c r="AD312" s="162" t="str">
        <f t="shared" si="49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39750</v>
      </c>
      <c r="H313" s="94"/>
      <c r="I313" s="97">
        <f>SUM(I3:I312)</f>
        <v>39120</v>
      </c>
      <c r="J313" s="98"/>
      <c r="K313" s="99">
        <f>SUM(K3:K312)</f>
        <v>35560.959999999999</v>
      </c>
      <c r="L313" s="100">
        <f>SUM(L3:L312)</f>
        <v>3559.04</v>
      </c>
      <c r="M313" s="101"/>
      <c r="N313" s="153">
        <f>SUM(N3:N312)</f>
        <v>27982.32</v>
      </c>
      <c r="O313" s="101"/>
      <c r="P313" s="101"/>
      <c r="Q313" s="101"/>
      <c r="R313" s="216"/>
      <c r="S313" s="217">
        <f>SUM(S3:S312)</f>
        <v>5286.32</v>
      </c>
      <c r="T313" s="216"/>
      <c r="U313" s="216"/>
      <c r="V313" s="216"/>
      <c r="W313" s="257"/>
      <c r="X313" s="258">
        <f>SUM(X3:X312)</f>
        <v>2292.3199999999997</v>
      </c>
      <c r="Y313" s="257"/>
      <c r="Z313" s="257"/>
      <c r="AA313" s="257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>
        <f>COUNTA($A$3:$A$312)</f>
        <v>235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8"/>
      <c r="S314" s="219"/>
      <c r="T314" s="219"/>
      <c r="U314" s="220"/>
      <c r="V314" s="220"/>
      <c r="W314" s="259"/>
      <c r="X314" s="260"/>
      <c r="Y314" s="260"/>
      <c r="Z314" s="261"/>
      <c r="AA314" s="261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182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5" t="s">
        <v>828</v>
      </c>
      <c r="L315" s="93"/>
      <c r="N315" s="276">
        <f>SUMIF($M$3:$M$312,"Pass'Sport",$N$3:$N$312) + SUMIF($R$3:$R$312,"Pass'Sport",$S$3:$S$312) + SUMIF($W$3:$W$312,"Pass'Sport",$X$3:$X$312)</f>
        <v>864</v>
      </c>
      <c r="O315" s="106"/>
      <c r="P315" s="106"/>
      <c r="Q315" s="106"/>
      <c r="R315" s="112"/>
      <c r="S315" s="220"/>
      <c r="T315" s="220"/>
      <c r="U315" s="220"/>
      <c r="V315" s="220"/>
      <c r="W315" s="112"/>
      <c r="X315" s="261"/>
      <c r="Y315" s="261"/>
      <c r="Z315" s="261"/>
      <c r="AA315" s="261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2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21"/>
      <c r="S316" s="220"/>
      <c r="T316" s="220"/>
      <c r="U316" s="220"/>
      <c r="V316" s="220"/>
      <c r="W316" s="262"/>
      <c r="X316" s="261"/>
      <c r="Y316" s="261"/>
      <c r="Z316" s="261"/>
      <c r="AA316" s="261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5" t="s">
        <v>829</v>
      </c>
      <c r="L317" s="93"/>
      <c r="N317" s="276">
        <f>SUMIF($AE$3:$AE$312,"",$AD$3:$AD$312)</f>
        <v>620</v>
      </c>
      <c r="O317" s="120"/>
      <c r="P317" s="120"/>
      <c r="Q317" s="120"/>
      <c r="R317" s="221"/>
      <c r="S317" s="222"/>
      <c r="T317" s="222"/>
      <c r="U317" s="222"/>
      <c r="V317" s="222"/>
      <c r="W317" s="262"/>
      <c r="X317" s="263"/>
      <c r="Y317" s="263"/>
      <c r="Z317" s="264"/>
      <c r="AA317" s="264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6"/>
      <c r="S318" s="220"/>
      <c r="T318" s="220"/>
      <c r="U318" s="220"/>
      <c r="V318" s="220"/>
      <c r="W318" s="262"/>
      <c r="X318" s="261"/>
      <c r="Y318" s="261"/>
      <c r="Z318" s="261"/>
      <c r="AA318" s="261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50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8" t="s">
        <v>830</v>
      </c>
      <c r="L319" s="123"/>
      <c r="M319" s="124"/>
      <c r="N319" s="279">
        <f>COUNTA($A$3:$A$312)-COUNTA($AH$3:$AH$312)</f>
        <v>98</v>
      </c>
      <c r="O319" s="120"/>
      <c r="P319" s="120"/>
      <c r="Q319" s="120"/>
      <c r="R319" s="221"/>
      <c r="S319" s="222"/>
      <c r="T319" s="222"/>
      <c r="U319" s="222"/>
      <c r="V319" s="222"/>
      <c r="W319" s="262"/>
      <c r="X319" s="263"/>
      <c r="Y319" s="263"/>
      <c r="Z319" s="264"/>
      <c r="AA319" s="264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3"/>
      <c r="S320" s="224"/>
      <c r="T320" s="224"/>
      <c r="U320" s="225"/>
      <c r="V320" s="225"/>
      <c r="W320" s="265"/>
      <c r="X320" s="266"/>
      <c r="Y320" s="266"/>
      <c r="Z320" s="267"/>
      <c r="AA320" s="267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13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6"/>
      <c r="S321" s="224"/>
      <c r="T321" s="224"/>
      <c r="U321" s="225"/>
      <c r="V321" s="225"/>
      <c r="W321" s="268"/>
      <c r="X321" s="266"/>
      <c r="Y321" s="266"/>
      <c r="Z321" s="267"/>
      <c r="AA321" s="267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194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0"/>
      <c r="S322" s="224"/>
      <c r="T322" s="224"/>
      <c r="U322" s="225"/>
      <c r="V322" s="225"/>
      <c r="W322" s="261"/>
      <c r="X322" s="266"/>
      <c r="Y322" s="266"/>
      <c r="Z322" s="267"/>
      <c r="AA322" s="267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11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0"/>
      <c r="S323" s="224"/>
      <c r="T323" s="224"/>
      <c r="U323" s="225"/>
      <c r="V323" s="225"/>
      <c r="W323" s="261"/>
      <c r="X323" s="266"/>
      <c r="Y323" s="266"/>
      <c r="Z323" s="267"/>
      <c r="AA323" s="267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3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0"/>
      <c r="S324" s="224"/>
      <c r="T324" s="224"/>
      <c r="U324" s="225"/>
      <c r="V324" s="225"/>
      <c r="W324" s="261"/>
      <c r="X324" s="266"/>
      <c r="Y324" s="266"/>
      <c r="Z324" s="267"/>
      <c r="AA324" s="267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10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179.44954128440367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0"/>
      <c r="S325" s="224"/>
      <c r="T325" s="224"/>
      <c r="U325" s="225"/>
      <c r="V325" s="225"/>
      <c r="W325" s="261"/>
      <c r="X325" s="266"/>
      <c r="Y325" s="266"/>
      <c r="Z325" s="267"/>
      <c r="AA325" s="267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4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166.46808510638297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0"/>
      <c r="S326" s="224"/>
      <c r="T326" s="224"/>
      <c r="U326" s="225"/>
      <c r="V326" s="225"/>
      <c r="W326" s="261"/>
      <c r="X326" s="266"/>
      <c r="Y326" s="266"/>
      <c r="Z326" s="267"/>
      <c r="AA326" s="267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0"/>
      <c r="S327" s="224"/>
      <c r="T327" s="224"/>
      <c r="U327" s="225"/>
      <c r="V327" s="225"/>
      <c r="W327" s="261"/>
      <c r="X327" s="266"/>
      <c r="Y327" s="266"/>
      <c r="Z327" s="267"/>
      <c r="AA327" s="267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0"/>
      <c r="S328" s="224"/>
      <c r="T328" s="224"/>
      <c r="U328" s="225"/>
      <c r="V328" s="225"/>
      <c r="W328" s="261"/>
      <c r="X328" s="266"/>
      <c r="Y328" s="266"/>
      <c r="Z328" s="267"/>
      <c r="AA328" s="267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0"/>
      <c r="S329" s="224"/>
      <c r="T329" s="224"/>
      <c r="U329" s="225"/>
      <c r="V329" s="225"/>
      <c r="W329" s="261"/>
      <c r="X329" s="266"/>
      <c r="Y329" s="266"/>
      <c r="Z329" s="267"/>
      <c r="AA329" s="267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0"/>
      <c r="S330" s="224"/>
      <c r="T330" s="224"/>
      <c r="U330" s="225"/>
      <c r="V330" s="225"/>
      <c r="W330" s="261"/>
      <c r="X330" s="266"/>
      <c r="Y330" s="266"/>
      <c r="Z330" s="267"/>
      <c r="AA330" s="267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0"/>
      <c r="S331" s="224"/>
      <c r="T331" s="224"/>
      <c r="U331" s="225"/>
      <c r="V331" s="225"/>
      <c r="W331" s="261"/>
      <c r="X331" s="266"/>
      <c r="Y331" s="266"/>
      <c r="Z331" s="267"/>
      <c r="AA331" s="267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0"/>
      <c r="S332" s="224"/>
      <c r="T332" s="224"/>
      <c r="U332" s="225"/>
      <c r="V332" s="225"/>
      <c r="W332" s="261"/>
      <c r="X332" s="266"/>
      <c r="Y332" s="266"/>
      <c r="Z332" s="267"/>
      <c r="AA332" s="267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0"/>
      <c r="S333" s="224"/>
      <c r="T333" s="224"/>
      <c r="U333" s="225"/>
      <c r="V333" s="225"/>
      <c r="W333" s="261"/>
      <c r="X333" s="266"/>
      <c r="Y333" s="266"/>
      <c r="Z333" s="267"/>
      <c r="AA333" s="267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0"/>
      <c r="S334" s="224"/>
      <c r="T334" s="224"/>
      <c r="U334" s="225"/>
      <c r="V334" s="225"/>
      <c r="W334" s="261"/>
      <c r="X334" s="266"/>
      <c r="Y334" s="266"/>
      <c r="Z334" s="267"/>
      <c r="AA334" s="267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0"/>
      <c r="S335" s="224"/>
      <c r="T335" s="224"/>
      <c r="U335" s="225"/>
      <c r="V335" s="225"/>
      <c r="W335" s="261"/>
      <c r="X335" s="266"/>
      <c r="Y335" s="266"/>
      <c r="Z335" s="267"/>
      <c r="AA335" s="267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0"/>
      <c r="S336" s="224"/>
      <c r="T336" s="224"/>
      <c r="U336" s="225"/>
      <c r="V336" s="225"/>
      <c r="W336" s="261"/>
      <c r="X336" s="266"/>
      <c r="Y336" s="266"/>
      <c r="Z336" s="267"/>
      <c r="AA336" s="267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5"/>
      <c r="S337" s="224"/>
      <c r="T337" s="224"/>
      <c r="U337" s="225"/>
      <c r="V337" s="225"/>
      <c r="W337" s="267"/>
      <c r="X337" s="266"/>
      <c r="Y337" s="266"/>
      <c r="Z337" s="267"/>
      <c r="AA337" s="267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5"/>
      <c r="S338" s="224"/>
      <c r="T338" s="224"/>
      <c r="U338" s="225"/>
      <c r="V338" s="225"/>
      <c r="W338" s="267"/>
      <c r="X338" s="266"/>
      <c r="Y338" s="266"/>
      <c r="Z338" s="267"/>
      <c r="AA338" s="267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5"/>
      <c r="S339" s="224"/>
      <c r="T339" s="224"/>
      <c r="U339" s="225"/>
      <c r="V339" s="225"/>
      <c r="W339" s="267"/>
      <c r="X339" s="266"/>
      <c r="Y339" s="266"/>
      <c r="Z339" s="267"/>
      <c r="AA339" s="267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5"/>
      <c r="S340" s="224"/>
      <c r="T340" s="224"/>
      <c r="U340" s="225"/>
      <c r="V340" s="225"/>
      <c r="W340" s="267"/>
      <c r="X340" s="266"/>
      <c r="Y340" s="266"/>
      <c r="Z340" s="267"/>
      <c r="AA340" s="267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5"/>
      <c r="S341" s="224"/>
      <c r="T341" s="224"/>
      <c r="U341" s="225"/>
      <c r="V341" s="225"/>
      <c r="W341" s="267"/>
      <c r="X341" s="266"/>
      <c r="Y341" s="266"/>
      <c r="Z341" s="267"/>
      <c r="AA341" s="267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5"/>
      <c r="S342" s="224"/>
      <c r="T342" s="224"/>
      <c r="U342" s="225"/>
      <c r="V342" s="225"/>
      <c r="W342" s="267"/>
      <c r="X342" s="266"/>
      <c r="Y342" s="266"/>
      <c r="Z342" s="267"/>
      <c r="AA342" s="267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5"/>
      <c r="S343" s="224"/>
      <c r="T343" s="224"/>
      <c r="U343" s="225"/>
      <c r="V343" s="225"/>
      <c r="W343" s="267"/>
      <c r="X343" s="266"/>
      <c r="Y343" s="266"/>
      <c r="Z343" s="267"/>
      <c r="AA343" s="267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5"/>
      <c r="S344" s="224"/>
      <c r="T344" s="224"/>
      <c r="U344" s="221"/>
      <c r="V344" s="221"/>
      <c r="W344" s="267"/>
      <c r="X344" s="266"/>
      <c r="Y344" s="266"/>
      <c r="Z344" s="262"/>
      <c r="AA344" s="262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5"/>
      <c r="S345" s="224"/>
      <c r="T345" s="224"/>
      <c r="U345" s="221"/>
      <c r="V345" s="221"/>
      <c r="W345" s="267"/>
      <c r="X345" s="266"/>
      <c r="Y345" s="266"/>
      <c r="Z345" s="262"/>
      <c r="AA345" s="262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5"/>
      <c r="S346" s="224"/>
      <c r="T346" s="224"/>
      <c r="U346" s="221"/>
      <c r="V346" s="221"/>
      <c r="W346" s="267"/>
      <c r="X346" s="266"/>
      <c r="Y346" s="266"/>
      <c r="Z346" s="262"/>
      <c r="AA346" s="262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5"/>
      <c r="S347" s="224"/>
      <c r="T347" s="224"/>
      <c r="U347" s="221"/>
      <c r="V347" s="221"/>
      <c r="W347" s="267"/>
      <c r="X347" s="266"/>
      <c r="Y347" s="266"/>
      <c r="Z347" s="262"/>
      <c r="AA347" s="262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6"/>
      <c r="S348" s="224"/>
      <c r="T348" s="224"/>
      <c r="U348" s="221"/>
      <c r="V348" s="221"/>
      <c r="W348" s="268"/>
      <c r="X348" s="266"/>
      <c r="Y348" s="266"/>
      <c r="Z348" s="262"/>
      <c r="AA348" s="262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7"/>
      <c r="S349" s="224"/>
      <c r="T349" s="224"/>
      <c r="U349" s="221"/>
      <c r="V349" s="221"/>
      <c r="W349" s="269"/>
      <c r="X349" s="266"/>
      <c r="Y349" s="266"/>
      <c r="Z349" s="262"/>
      <c r="AA349" s="262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1"/>
      <c r="S350" s="220"/>
      <c r="T350" s="220"/>
      <c r="U350" s="220"/>
      <c r="V350" s="220"/>
      <c r="W350" s="262"/>
      <c r="X350" s="261"/>
      <c r="Y350" s="261"/>
      <c r="Z350" s="261"/>
      <c r="AA350" s="261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1"/>
      <c r="S351" s="220"/>
      <c r="T351" s="220"/>
      <c r="U351" s="220"/>
      <c r="V351" s="220"/>
      <c r="W351" s="262"/>
      <c r="X351" s="261"/>
      <c r="Y351" s="261"/>
      <c r="Z351" s="261"/>
      <c r="AA351" s="261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2022-09-27T14:35:43Z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