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b3ff0e65b5fcbcaf/Bureau/"/>
    </mc:Choice>
  </mc:AlternateContent>
  <xr:revisionPtr revIDLastSave="0" documentId="8_{7ED3013F-8616-4320-8453-2FC80A171EF2}" xr6:coauthVersionLast="47" xr6:coauthVersionMax="47" xr10:uidLastSave="{00000000-0000-0000-0000-000000000000}"/>
  <bookViews>
    <workbookView xWindow="-108" yWindow="-108" windowWidth="23256" windowHeight="12456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L112" i="1" s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K22" i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8" i="1"/>
  <c r="I28" i="1" s="1"/>
  <c r="K28" i="1"/>
  <c r="AD28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36" i="1"/>
  <c r="I36" i="1" s="1"/>
  <c r="K36" i="1"/>
  <c r="AD36" i="1"/>
  <c r="G37" i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48" i="1"/>
  <c r="I48" i="1" s="1"/>
  <c r="K48" i="1"/>
  <c r="AD4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61" i="1"/>
  <c r="I61" i="1" s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AD67" i="1"/>
  <c r="G68" i="1"/>
  <c r="I68" i="1" s="1"/>
  <c r="K68" i="1"/>
  <c r="AD68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72" i="1"/>
  <c r="I72" i="1" s="1"/>
  <c r="K72" i="1"/>
  <c r="AD72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124" i="1"/>
  <c r="I124" i="1" s="1"/>
  <c r="K124" i="1"/>
  <c r="AD124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132" i="1"/>
  <c r="I132" i="1" s="1"/>
  <c r="K132" i="1"/>
  <c r="AD13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194" i="1"/>
  <c r="I194" i="1" s="1"/>
  <c r="K194" i="1"/>
  <c r="AD194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212" i="1"/>
  <c r="I212" i="1" s="1"/>
  <c r="K212" i="1"/>
  <c r="AD212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216" i="1"/>
  <c r="I216" i="1" s="1"/>
  <c r="K216" i="1"/>
  <c r="AD216" i="1"/>
  <c r="G217" i="1"/>
  <c r="I217" i="1" s="1"/>
  <c r="K217" i="1"/>
  <c r="AD217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22" i="1"/>
  <c r="I222" i="1" s="1"/>
  <c r="K222" i="1"/>
  <c r="AD222" i="1"/>
  <c r="G223" i="1"/>
  <c r="I223" i="1" s="1"/>
  <c r="K223" i="1"/>
  <c r="AD223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27" i="1"/>
  <c r="I227" i="1" s="1"/>
  <c r="K227" i="1"/>
  <c r="AD227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32" i="1"/>
  <c r="I232" i="1" s="1"/>
  <c r="K232" i="1"/>
  <c r="AD232" i="1"/>
  <c r="G233" i="1"/>
  <c r="I233" i="1" s="1"/>
  <c r="K233" i="1"/>
  <c r="AD233" i="1"/>
  <c r="G234" i="1"/>
  <c r="I234" i="1" s="1"/>
  <c r="K234" i="1"/>
  <c r="AD234" i="1"/>
  <c r="G235" i="1"/>
  <c r="I235" i="1" s="1"/>
  <c r="K235" i="1"/>
  <c r="AD235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65" i="1"/>
  <c r="I265" i="1" s="1"/>
  <c r="K265" i="1"/>
  <c r="AD265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271" i="1"/>
  <c r="I271" i="1" s="1"/>
  <c r="L271" i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I276" i="1" s="1"/>
  <c r="L276" i="1"/>
  <c r="K276" i="1"/>
  <c r="AD276" i="1"/>
  <c r="G277" i="1"/>
  <c r="I277" i="1" s="1"/>
  <c r="L277" i="1"/>
  <c r="K277" i="1"/>
  <c r="AD277" i="1"/>
  <c r="G278" i="1"/>
  <c r="I278" i="1" s="1"/>
  <c r="L278" i="1"/>
  <c r="K278" i="1"/>
  <c r="AD278" i="1"/>
  <c r="G279" i="1"/>
  <c r="I279" i="1" s="1"/>
  <c r="L279" i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I37" i="1"/>
  <c r="L274" i="1"/>
  <c r="L312" i="1"/>
  <c r="A318" i="1"/>
  <c r="A319" i="1"/>
  <c r="X313" i="1"/>
  <c r="N313" i="1"/>
  <c r="S313" i="1"/>
  <c r="L90" i="1" l="1"/>
  <c r="L98" i="1"/>
  <c r="L108" i="1"/>
  <c r="L171" i="1"/>
  <c r="L146" i="1"/>
  <c r="L138" i="1"/>
  <c r="L81" i="1"/>
  <c r="L83" i="1"/>
  <c r="L22" i="1"/>
  <c r="L61" i="1"/>
  <c r="L67" i="1"/>
  <c r="L86" i="1"/>
  <c r="L94" i="1"/>
  <c r="L101" i="1"/>
  <c r="L135" i="1"/>
  <c r="L110" i="1"/>
  <c r="L70" i="1"/>
  <c r="L8" i="1"/>
  <c r="L214" i="1"/>
  <c r="L190" i="1"/>
  <c r="L74" i="1"/>
  <c r="L20" i="1"/>
  <c r="L37" i="1"/>
  <c r="L9" i="1"/>
  <c r="L36" i="1"/>
  <c r="L141" i="1"/>
  <c r="L13" i="1"/>
  <c r="L156" i="1"/>
  <c r="L136" i="1"/>
  <c r="L32" i="1"/>
  <c r="L177" i="1"/>
  <c r="L118" i="1"/>
  <c r="L114" i="1"/>
  <c r="L132" i="1"/>
  <c r="L52" i="1"/>
  <c r="L188" i="1"/>
  <c r="L184" i="1"/>
  <c r="L176" i="1"/>
  <c r="L157" i="1"/>
  <c r="L145" i="1"/>
  <c r="L129" i="1"/>
  <c r="L125" i="1"/>
  <c r="L117" i="1"/>
  <c r="L113" i="1"/>
  <c r="L105" i="1"/>
  <c r="L80" i="1"/>
  <c r="L68" i="1"/>
  <c r="L49" i="1"/>
  <c r="L41" i="1"/>
  <c r="L33" i="1"/>
  <c r="L29" i="1"/>
  <c r="L25" i="1"/>
  <c r="L187" i="1"/>
  <c r="L28" i="1"/>
  <c r="L85" i="1"/>
  <c r="L89" i="1"/>
  <c r="L93" i="1"/>
  <c r="L97" i="1"/>
  <c r="L107" i="1"/>
  <c r="L170" i="1"/>
  <c r="L266" i="1"/>
  <c r="L232" i="1"/>
  <c r="L154" i="1"/>
  <c r="L142" i="1"/>
  <c r="L58" i="1"/>
  <c r="L122" i="1"/>
  <c r="L126" i="1"/>
  <c r="L158" i="1"/>
  <c r="L43" i="1"/>
  <c r="L5" i="1"/>
  <c r="L247" i="1"/>
  <c r="L111" i="1"/>
  <c r="L233" i="1"/>
  <c r="L152" i="1"/>
  <c r="L120" i="1"/>
  <c r="L59" i="1"/>
  <c r="L55" i="1"/>
  <c r="L51" i="1"/>
  <c r="L42" i="1"/>
  <c r="L39" i="1"/>
  <c r="L38" i="1"/>
  <c r="L26" i="1"/>
  <c r="L21" i="1"/>
  <c r="L17" i="1"/>
  <c r="L15" i="1"/>
  <c r="L10" i="1"/>
  <c r="L6" i="1"/>
  <c r="L162" i="1"/>
  <c r="L219" i="1"/>
  <c r="L245" i="1"/>
  <c r="L238" i="1"/>
  <c r="L230" i="1"/>
  <c r="L226" i="1"/>
  <c r="L215" i="1"/>
  <c r="L211" i="1"/>
  <c r="L203" i="1"/>
  <c r="L198" i="1"/>
  <c r="L194" i="1"/>
  <c r="L182" i="1"/>
  <c r="L178" i="1"/>
  <c r="L163" i="1"/>
  <c r="L151" i="1"/>
  <c r="L143" i="1"/>
  <c r="L131" i="1"/>
  <c r="L127" i="1"/>
  <c r="L123" i="1"/>
  <c r="L119" i="1"/>
  <c r="L115" i="1"/>
  <c r="L109" i="1"/>
  <c r="L102" i="1"/>
  <c r="L75" i="1"/>
  <c r="L71" i="1"/>
  <c r="L64" i="1"/>
  <c r="L60" i="1"/>
  <c r="L44" i="1"/>
  <c r="L31" i="1"/>
  <c r="L23" i="1"/>
  <c r="L234" i="1"/>
  <c r="L220" i="1"/>
  <c r="L217" i="1"/>
  <c r="L183" i="1"/>
  <c r="L179" i="1"/>
  <c r="L148" i="1"/>
  <c r="L124" i="1"/>
  <c r="L121" i="1"/>
  <c r="L104" i="1"/>
  <c r="L76" i="1"/>
  <c r="L66" i="1"/>
  <c r="L72" i="1"/>
  <c r="L140" i="1"/>
  <c r="L65" i="1"/>
  <c r="L235" i="1"/>
  <c r="L231" i="1"/>
  <c r="L212" i="1"/>
  <c r="L160" i="1"/>
  <c r="L144" i="1"/>
  <c r="L12" i="1"/>
  <c r="L69" i="1"/>
  <c r="L240" i="1"/>
  <c r="L237" i="1"/>
  <c r="L236" i="1"/>
  <c r="L224" i="1"/>
  <c r="L161" i="1"/>
  <c r="L153" i="1"/>
  <c r="L79" i="1"/>
  <c r="L78" i="1"/>
  <c r="L77" i="1"/>
  <c r="L18" i="1"/>
  <c r="L14" i="1"/>
  <c r="L199" i="1"/>
  <c r="L56" i="1"/>
  <c r="L116" i="1"/>
  <c r="L227" i="1"/>
  <c r="L204" i="1"/>
  <c r="L195" i="1"/>
  <c r="L175" i="1"/>
  <c r="L82" i="1"/>
  <c r="L24" i="1"/>
  <c r="L196" i="1"/>
  <c r="L57" i="1"/>
  <c r="L16" i="1"/>
  <c r="L180" i="1"/>
  <c r="L73" i="1"/>
  <c r="L133" i="1"/>
  <c r="L149" i="1"/>
  <c r="L261" i="1"/>
  <c r="L257" i="1"/>
  <c r="L193" i="1"/>
  <c r="L189" i="1"/>
  <c r="L181" i="1"/>
  <c r="L50" i="1"/>
  <c r="L46" i="1"/>
  <c r="L270" i="1"/>
  <c r="L269" i="1"/>
  <c r="L268" i="1"/>
  <c r="L267" i="1"/>
  <c r="L265" i="1"/>
  <c r="AD313" i="1"/>
  <c r="L264" i="1"/>
  <c r="L251" i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 s="1"/>
  <c r="L262" i="1"/>
  <c r="G313" i="1"/>
  <c r="L313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<sst xmlns="http://schemas.openxmlformats.org/spreadsheetml/2006/main" count="2850" uniqueCount="983">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</sst>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#,##0.00\ _€"/>
    <numFmt numFmtId="166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5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6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6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5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6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4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5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6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6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5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6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5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6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4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4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43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80" zoomScaleNormal="80" workbookViewId="0">
      <pane xSplit="9" ySplit="2" topLeftCell="J143" activePane="bottomRight" state="frozen"/>
      <selection activeCell="C1" sqref="C1"/>
      <selection pane="topRight" activeCell="C1" sqref="C1"/>
      <selection pane="bottomLeft" activeCell="C1" sqref="C1"/>
      <selection pane="bottomRight" activeCell="O150" sqref="O150"/>
    </sheetView>
  </sheetViews>
  <sheetFormatPr baseColWidth="10" defaultColWidth="9.109375" defaultRowHeight="13.2" x14ac:dyDescent="0.25"/>
  <cols>
    <col min="1" max="1" width="5.44140625" style="89" customWidth="1"/>
    <col min="2" max="2" width="12.6640625" style="181" customWidth="1"/>
    <col min="3" max="3" width="8.33203125" style="89" customWidth="1"/>
    <col min="4" max="4" width="22.109375" style="90" bestFit="1" customWidth="1"/>
    <col min="5" max="5" width="15.6640625" style="91" customWidth="1"/>
    <col min="6" max="6" width="13.33203125" style="89" customWidth="1"/>
    <col min="7" max="7" width="10.4414062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0937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09375" style="41" bestFit="1" customWidth="1"/>
    <col min="17" max="17" width="10.6640625" style="41" customWidth="1"/>
    <col min="18" max="18" width="12.6640625" style="226" customWidth="1"/>
    <col min="19" max="19" width="9.6640625" style="227" customWidth="1"/>
    <col min="20" max="20" width="11.6640625" style="227" customWidth="1"/>
    <col min="21" max="21" width="12.6640625" style="227" bestFit="1" customWidth="1"/>
    <col min="22" max="22" width="10.6640625" style="227" customWidth="1"/>
    <col min="23" max="23" width="12.6640625" style="268" customWidth="1"/>
    <col min="24" max="24" width="9.6640625" style="269" customWidth="1"/>
    <col min="25" max="25" width="11.6640625" style="269" customWidth="1"/>
    <col min="26" max="26" width="9.6640625" style="269" customWidth="1"/>
    <col min="27" max="27" width="10.6640625" style="269" customWidth="1"/>
    <col min="28" max="28" width="8" style="9" bestFit="1" customWidth="1"/>
    <col min="29" max="29" width="8.44140625" style="7" customWidth="1"/>
    <col min="30" max="30" width="10.109375" style="6" customWidth="1"/>
    <col min="31" max="31" width="11.6640625" style="7" customWidth="1"/>
    <col min="32" max="32" width="10.6640625" style="6" customWidth="1"/>
    <col min="33" max="33" width="15.44140625" style="6" customWidth="1"/>
    <col min="34" max="36" width="35.44140625" style="280" customWidth="1"/>
    <col min="37" max="16384" width="9.109375" style="1"/>
  </cols>
  <sheetData>
    <row r="1" spans="1:36" s="2" customFormat="1" x14ac:dyDescent="0.25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459</v>
      </c>
      <c r="AI1" s="278" t="s">
        <v>457</v>
      </c>
      <c r="AJ1" s="278" t="s">
        <v>455</v>
      </c>
    </row>
    <row r="2" spans="1:36" s="2" customFormat="1" ht="13.8" thickBot="1" x14ac:dyDescent="0.3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460</v>
      </c>
      <c r="AI2" s="279" t="s">
        <v>458</v>
      </c>
      <c r="AJ2" s="279" t="s">
        <v>456</v>
      </c>
    </row>
    <row r="3" spans="1:36" s="3" customFormat="1" ht="15" customHeight="1" x14ac:dyDescent="0.2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2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2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2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2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2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2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25">
      <c r="A10" s="14" t="s">
        <v>8</v>
      </c>
      <c r="B10" s="15" t="s">
        <v>63</v>
      </c>
      <c r="C10" s="16" t="s">
        <v>705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838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2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2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2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/>
      <c r="R13" s="199" t="s">
        <v>144</v>
      </c>
      <c r="S13" s="200">
        <v>74</v>
      </c>
      <c r="T13" s="201"/>
      <c r="U13" s="202" t="s">
        <v>133</v>
      </c>
      <c r="V13" s="203"/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2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/>
      <c r="R14" s="199" t="s">
        <v>144</v>
      </c>
      <c r="S14" s="200">
        <v>110</v>
      </c>
      <c r="T14" s="201"/>
      <c r="U14" s="202" t="s">
        <v>133</v>
      </c>
      <c r="V14" s="203"/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2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572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573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2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2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2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2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2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2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353</v>
      </c>
      <c r="AI21" s="187"/>
      <c r="AJ21" s="187"/>
    </row>
    <row r="22" spans="1:36" s="4" customFormat="1" ht="15" customHeight="1" x14ac:dyDescent="0.2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2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329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2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2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2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2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461</v>
      </c>
      <c r="S27" s="200">
        <v>50</v>
      </c>
      <c r="T27" s="201" t="s">
        <v>463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2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461</v>
      </c>
      <c r="S28" s="200">
        <v>50</v>
      </c>
      <c r="T28" s="201" t="s">
        <v>462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2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2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2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2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2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2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2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2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2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2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2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2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2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2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2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2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2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2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445</v>
      </c>
      <c r="L46" s="35">
        <f t="shared" si="9"/>
        <v>-275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/>
      <c r="S46" s="200"/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2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0</v>
      </c>
      <c r="L47" s="35">
        <f t="shared" si="9"/>
        <v>145</v>
      </c>
      <c r="M47" s="37"/>
      <c r="N47" s="38"/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2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0</v>
      </c>
      <c r="L48" s="35">
        <f t="shared" si="9"/>
        <v>130</v>
      </c>
      <c r="M48" s="37"/>
      <c r="N48" s="38"/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2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2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2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2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2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2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2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2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2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2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2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2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2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2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2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275</v>
      </c>
      <c r="AI63" s="187"/>
      <c r="AJ63" s="187"/>
    </row>
    <row r="64" spans="1:36" s="4" customFormat="1" ht="15" customHeight="1" x14ac:dyDescent="0.2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276</v>
      </c>
      <c r="AI64" s="187"/>
      <c r="AJ64" s="187"/>
    </row>
    <row r="65" spans="1:36" s="4" customFormat="1" ht="15" customHeight="1" x14ac:dyDescent="0.2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506</v>
      </c>
      <c r="AI65" s="187"/>
      <c r="AJ65" s="187"/>
    </row>
    <row r="66" spans="1:36" s="4" customFormat="1" ht="15" customHeight="1" x14ac:dyDescent="0.25">
      <c r="A66" s="14" t="s">
        <v>6</v>
      </c>
      <c r="B66" s="15" t="s">
        <v>7</v>
      </c>
      <c r="C66" s="16" t="s">
        <v>47</v>
      </c>
      <c r="D66" s="17" t="s">
        <v>277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278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279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280</v>
      </c>
      <c r="AF66" s="29">
        <v>44753</v>
      </c>
      <c r="AG66" s="30"/>
      <c r="AH66" s="187" t="s">
        <v>281</v>
      </c>
      <c r="AI66" s="187"/>
      <c r="AJ66" s="187"/>
    </row>
    <row r="67" spans="1:36" s="4" customFormat="1" ht="15" customHeight="1" x14ac:dyDescent="0.25">
      <c r="A67" s="14" t="s">
        <v>6</v>
      </c>
      <c r="B67" s="15" t="s">
        <v>7</v>
      </c>
      <c r="C67" s="16" t="s">
        <v>47</v>
      </c>
      <c r="D67" s="17" t="s">
        <v>282</v>
      </c>
      <c r="E67" s="18" t="s">
        <v>283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285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286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287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313</v>
      </c>
      <c r="AI67" s="187"/>
      <c r="AJ67" s="187"/>
    </row>
    <row r="68" spans="1:36" s="4" customFormat="1" ht="15" customHeight="1" x14ac:dyDescent="0.25">
      <c r="A68" s="14" t="s">
        <v>6</v>
      </c>
      <c r="B68" s="15" t="s">
        <v>7</v>
      </c>
      <c r="C68" s="16" t="s">
        <v>47</v>
      </c>
      <c r="D68" s="17" t="s">
        <v>282</v>
      </c>
      <c r="E68" s="18" t="s">
        <v>284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288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289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290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313</v>
      </c>
      <c r="AI68" s="187"/>
      <c r="AJ68" s="187"/>
    </row>
    <row r="69" spans="1:36" s="4" customFormat="1" ht="15" customHeight="1" x14ac:dyDescent="0.25">
      <c r="A69" s="14" t="s">
        <v>6</v>
      </c>
      <c r="B69" s="15" t="s">
        <v>7</v>
      </c>
      <c r="C69" s="16" t="s">
        <v>47</v>
      </c>
      <c r="D69" s="17" t="s">
        <v>291</v>
      </c>
      <c r="E69" s="18" t="s">
        <v>292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293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314</v>
      </c>
      <c r="AI69" s="187"/>
      <c r="AJ69" s="187"/>
    </row>
    <row r="70" spans="1:36" s="5" customFormat="1" ht="15" customHeight="1" x14ac:dyDescent="0.25">
      <c r="A70" s="14" t="s">
        <v>6</v>
      </c>
      <c r="B70" s="15" t="s">
        <v>7</v>
      </c>
      <c r="C70" s="16" t="s">
        <v>47</v>
      </c>
      <c r="D70" s="17" t="s">
        <v>294</v>
      </c>
      <c r="E70" s="18" t="s">
        <v>295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296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297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298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315</v>
      </c>
      <c r="AI70" s="187"/>
      <c r="AJ70" s="187"/>
    </row>
    <row r="71" spans="1:36" s="5" customFormat="1" ht="15" customHeight="1" x14ac:dyDescent="0.25">
      <c r="A71" s="14" t="s">
        <v>6</v>
      </c>
      <c r="B71" s="15" t="s">
        <v>7</v>
      </c>
      <c r="C71" s="16" t="s">
        <v>47</v>
      </c>
      <c r="D71" s="186" t="s">
        <v>299</v>
      </c>
      <c r="E71" s="18" t="s">
        <v>300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342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301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302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303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316</v>
      </c>
      <c r="AI71" s="187"/>
      <c r="AJ71" s="187"/>
    </row>
    <row r="72" spans="1:36" s="5" customFormat="1" ht="15" customHeight="1" x14ac:dyDescent="0.25">
      <c r="A72" s="14" t="s">
        <v>6</v>
      </c>
      <c r="B72" s="15" t="s">
        <v>63</v>
      </c>
      <c r="C72" s="16" t="s">
        <v>47</v>
      </c>
      <c r="D72" s="17" t="s">
        <v>304</v>
      </c>
      <c r="E72" s="18" t="s">
        <v>305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342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316</v>
      </c>
      <c r="AI72" s="187"/>
      <c r="AJ72" s="187"/>
    </row>
    <row r="73" spans="1:36" s="4" customFormat="1" ht="15" customHeight="1" x14ac:dyDescent="0.25">
      <c r="A73" s="14" t="s">
        <v>6</v>
      </c>
      <c r="B73" s="15" t="s">
        <v>7</v>
      </c>
      <c r="C73" s="16" t="s">
        <v>47</v>
      </c>
      <c r="D73" s="17" t="s">
        <v>306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307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317</v>
      </c>
      <c r="AI73" s="187"/>
      <c r="AJ73" s="187"/>
    </row>
    <row r="74" spans="1:36" s="4" customFormat="1" ht="15" customHeight="1" x14ac:dyDescent="0.25">
      <c r="A74" s="14" t="s">
        <v>6</v>
      </c>
      <c r="B74" s="15" t="s">
        <v>7</v>
      </c>
      <c r="C74" s="16" t="s">
        <v>9</v>
      </c>
      <c r="D74" s="17" t="s">
        <v>306</v>
      </c>
      <c r="E74" s="18" t="s">
        <v>308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317</v>
      </c>
      <c r="AI74" s="187"/>
      <c r="AJ74" s="187"/>
    </row>
    <row r="75" spans="1:36" s="4" customFormat="1" ht="15" customHeight="1" x14ac:dyDescent="0.25">
      <c r="A75" s="14" t="s">
        <v>6</v>
      </c>
      <c r="B75" s="15" t="s">
        <v>7</v>
      </c>
      <c r="C75" s="16" t="s">
        <v>47</v>
      </c>
      <c r="D75" s="17" t="s">
        <v>309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343</v>
      </c>
      <c r="K75" s="34">
        <f t="shared" si="13"/>
        <v>95</v>
      </c>
      <c r="L75" s="35">
        <f t="shared" si="14"/>
        <v>95</v>
      </c>
      <c r="M75" s="37" t="s">
        <v>107</v>
      </c>
      <c r="N75" s="38">
        <v>95</v>
      </c>
      <c r="O75" s="150" t="s">
        <v>310</v>
      </c>
      <c r="P75" s="146" t="s">
        <v>114</v>
      </c>
      <c r="Q75" s="39">
        <v>44757</v>
      </c>
      <c r="R75" s="199"/>
      <c r="S75" s="200"/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318</v>
      </c>
      <c r="AI75" s="187"/>
      <c r="AJ75" s="187"/>
    </row>
    <row r="76" spans="1:36" s="5" customFormat="1" ht="15" customHeight="1" x14ac:dyDescent="0.25">
      <c r="A76" s="14" t="s">
        <v>6</v>
      </c>
      <c r="B76" s="15" t="s">
        <v>7</v>
      </c>
      <c r="C76" s="16" t="s">
        <v>47</v>
      </c>
      <c r="D76" s="17" t="s">
        <v>311</v>
      </c>
      <c r="E76" s="18" t="s">
        <v>312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323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319</v>
      </c>
      <c r="AI76" s="187"/>
      <c r="AJ76" s="187"/>
    </row>
    <row r="77" spans="1:36" s="5" customFormat="1" ht="15" customHeight="1" x14ac:dyDescent="0.25">
      <c r="A77" s="14" t="s">
        <v>8</v>
      </c>
      <c r="B77" s="15" t="s">
        <v>7</v>
      </c>
      <c r="C77" s="16" t="s">
        <v>47</v>
      </c>
      <c r="D77" s="17" t="s">
        <v>320</v>
      </c>
      <c r="E77" s="18" t="s">
        <v>415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416</v>
      </c>
      <c r="P77" s="146" t="s">
        <v>329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321</v>
      </c>
      <c r="AF77" s="29">
        <v>44755</v>
      </c>
      <c r="AG77" s="30"/>
      <c r="AH77" s="187" t="s">
        <v>340</v>
      </c>
      <c r="AI77" s="187"/>
      <c r="AJ77" s="187"/>
    </row>
    <row r="78" spans="1:36" s="5" customFormat="1" ht="15" customHeight="1" x14ac:dyDescent="0.2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322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324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325</v>
      </c>
      <c r="AI78" s="187"/>
      <c r="AJ78" s="187"/>
    </row>
    <row r="79" spans="1:36" s="5" customFormat="1" ht="15" customHeight="1" x14ac:dyDescent="0.25">
      <c r="A79" s="14" t="s">
        <v>8</v>
      </c>
      <c r="B79" s="15" t="s">
        <v>7</v>
      </c>
      <c r="C79" s="16" t="s">
        <v>47</v>
      </c>
      <c r="D79" s="17" t="s">
        <v>326</v>
      </c>
      <c r="E79" s="18" t="s">
        <v>327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328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328</v>
      </c>
      <c r="U79" s="202" t="s">
        <v>329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330</v>
      </c>
      <c r="AI79" s="187"/>
      <c r="AJ79" s="187"/>
    </row>
    <row r="80" spans="1:36" s="5" customFormat="1" ht="15" customHeight="1" x14ac:dyDescent="0.25">
      <c r="A80" s="14" t="s">
        <v>6</v>
      </c>
      <c r="B80" s="15" t="s">
        <v>7</v>
      </c>
      <c r="C80" s="16" t="s">
        <v>47</v>
      </c>
      <c r="D80" s="17" t="s">
        <v>331</v>
      </c>
      <c r="E80" s="18" t="s">
        <v>332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333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339</v>
      </c>
      <c r="AI80" s="187"/>
      <c r="AJ80" s="187"/>
    </row>
    <row r="81" spans="1:36" s="4" customFormat="1" ht="15" customHeight="1" x14ac:dyDescent="0.25">
      <c r="A81" s="14" t="s">
        <v>8</v>
      </c>
      <c r="B81" s="15" t="s">
        <v>7</v>
      </c>
      <c r="C81" s="16" t="s">
        <v>47</v>
      </c>
      <c r="D81" s="17" t="s">
        <v>334</v>
      </c>
      <c r="E81" s="18" t="s">
        <v>335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341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336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337</v>
      </c>
      <c r="AF81" s="29">
        <v>44758</v>
      </c>
      <c r="AG81" s="30"/>
      <c r="AH81" s="187" t="s">
        <v>338</v>
      </c>
      <c r="AI81" s="187"/>
      <c r="AJ81" s="187"/>
    </row>
    <row r="82" spans="1:36" s="4" customFormat="1" ht="15" customHeight="1" x14ac:dyDescent="0.25">
      <c r="A82" s="14" t="s">
        <v>6</v>
      </c>
      <c r="B82" s="15" t="s">
        <v>7</v>
      </c>
      <c r="C82" s="16" t="s">
        <v>47</v>
      </c>
      <c r="D82" s="17" t="s">
        <v>344</v>
      </c>
      <c r="E82" s="18" t="s">
        <v>345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0"/>
      <c r="P82" s="146"/>
      <c r="Q82" s="39">
        <v>44763</v>
      </c>
      <c r="R82" s="199"/>
      <c r="S82" s="200"/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348</v>
      </c>
      <c r="AI82" s="187"/>
      <c r="AJ82" s="187"/>
    </row>
    <row r="83" spans="1:36" s="4" customFormat="1" ht="15" customHeight="1" x14ac:dyDescent="0.25">
      <c r="A83" s="14" t="s">
        <v>8</v>
      </c>
      <c r="B83" s="15" t="s">
        <v>7</v>
      </c>
      <c r="C83" s="16" t="s">
        <v>47</v>
      </c>
      <c r="D83" s="17" t="s">
        <v>346</v>
      </c>
      <c r="E83" s="18" t="s">
        <v>347</v>
      </c>
      <c r="F83" s="19">
        <v>36241</v>
      </c>
      <c r="G83" s="32">
        <f t="shared" si="11"/>
        <v>220</v>
      </c>
      <c r="H83" s="12" t="s">
        <v>30</v>
      </c>
      <c r="I83" s="33">
        <f t="shared" si="12"/>
        <v>220</v>
      </c>
      <c r="J83" s="11"/>
      <c r="K83" s="34">
        <f t="shared" si="13"/>
        <v>205</v>
      </c>
      <c r="L83" s="35">
        <f t="shared" si="14"/>
        <v>15</v>
      </c>
      <c r="M83" s="37" t="s">
        <v>107</v>
      </c>
      <c r="N83" s="38">
        <v>69</v>
      </c>
      <c r="O83" s="150" t="s">
        <v>595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596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597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352</v>
      </c>
      <c r="AF83" s="29">
        <v>44754</v>
      </c>
      <c r="AG83" s="30"/>
      <c r="AH83" s="187" t="s">
        <v>351</v>
      </c>
      <c r="AI83" s="187"/>
      <c r="AJ83" s="187"/>
    </row>
    <row r="84" spans="1:36" customFormat="1" ht="15" customHeight="1" x14ac:dyDescent="0.25">
      <c r="A84" s="14" t="s">
        <v>8</v>
      </c>
      <c r="B84" s="15" t="s">
        <v>7</v>
      </c>
      <c r="C84" s="166" t="s">
        <v>47</v>
      </c>
      <c r="D84" s="17" t="s">
        <v>349</v>
      </c>
      <c r="E84" s="167" t="s">
        <v>350</v>
      </c>
      <c r="F84" s="19">
        <v>33408</v>
      </c>
      <c r="G84" s="168">
        <f t="shared" si="11"/>
        <v>220</v>
      </c>
      <c r="H84" s="12" t="s">
        <v>46</v>
      </c>
      <c r="I84" s="169">
        <f t="shared" si="12"/>
        <v>205</v>
      </c>
      <c r="J84" s="11"/>
      <c r="K84" s="170">
        <f t="shared" si="13"/>
        <v>0</v>
      </c>
      <c r="L84" s="171">
        <f t="shared" si="14"/>
        <v>205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352</v>
      </c>
      <c r="AF84" s="29">
        <v>44754</v>
      </c>
      <c r="AG84" s="30"/>
      <c r="AH84" s="187" t="s">
        <v>405</v>
      </c>
      <c r="AI84" s="187"/>
      <c r="AJ84" s="187"/>
    </row>
    <row r="85" spans="1:36" s="178" customFormat="1" ht="15" customHeight="1" x14ac:dyDescent="0.25">
      <c r="A85" s="14" t="s">
        <v>6</v>
      </c>
      <c r="B85" s="15" t="s">
        <v>7</v>
      </c>
      <c r="C85" s="166" t="s">
        <v>47</v>
      </c>
      <c r="D85" s="17" t="s">
        <v>409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406</v>
      </c>
      <c r="AI85" s="187"/>
      <c r="AJ85" s="187"/>
    </row>
    <row r="86" spans="1:36" s="178" customFormat="1" ht="15" customHeight="1" x14ac:dyDescent="0.25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410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568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407</v>
      </c>
      <c r="AI86" s="187"/>
      <c r="AJ86" s="187"/>
    </row>
    <row r="87" spans="1:36" s="178" customFormat="1" ht="15" customHeight="1" x14ac:dyDescent="0.25">
      <c r="A87" s="14" t="s">
        <v>6</v>
      </c>
      <c r="B87" s="15" t="s">
        <v>7</v>
      </c>
      <c r="C87" s="166" t="s">
        <v>47</v>
      </c>
      <c r="D87" s="186" t="s">
        <v>411</v>
      </c>
      <c r="E87" s="167" t="s">
        <v>412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358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819</v>
      </c>
      <c r="U87" s="207" t="s">
        <v>125</v>
      </c>
      <c r="V87" s="208">
        <v>44827</v>
      </c>
      <c r="W87" s="236" t="s">
        <v>461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408</v>
      </c>
      <c r="AI87" s="187" t="s">
        <v>967</v>
      </c>
      <c r="AJ87" s="187"/>
    </row>
    <row r="88" spans="1:36" s="178" customFormat="1" ht="15" customHeight="1" x14ac:dyDescent="0.25">
      <c r="A88" s="14" t="s">
        <v>6</v>
      </c>
      <c r="B88" s="15" t="s">
        <v>7</v>
      </c>
      <c r="C88" s="166" t="s">
        <v>47</v>
      </c>
      <c r="D88" s="186" t="s">
        <v>356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357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359</v>
      </c>
      <c r="AI88" s="187"/>
      <c r="AJ88" s="187"/>
    </row>
    <row r="89" spans="1:36" s="178" customFormat="1" ht="15" customHeight="1" x14ac:dyDescent="0.25">
      <c r="A89" s="14" t="s">
        <v>8</v>
      </c>
      <c r="B89" s="15" t="s">
        <v>7</v>
      </c>
      <c r="C89" s="166" t="s">
        <v>47</v>
      </c>
      <c r="D89" s="17" t="s">
        <v>360</v>
      </c>
      <c r="E89" s="167" t="s">
        <v>361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354</v>
      </c>
      <c r="P89" s="174" t="s">
        <v>329</v>
      </c>
      <c r="Q89" s="175">
        <v>44789</v>
      </c>
      <c r="R89" s="199" t="s">
        <v>107</v>
      </c>
      <c r="S89" s="205">
        <v>60</v>
      </c>
      <c r="T89" s="206" t="s">
        <v>355</v>
      </c>
      <c r="U89" s="207" t="s">
        <v>125</v>
      </c>
      <c r="V89" s="208">
        <v>44809</v>
      </c>
      <c r="W89" s="236" t="s">
        <v>461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362</v>
      </c>
      <c r="AI89" s="187"/>
      <c r="AJ89" s="187"/>
    </row>
    <row r="90" spans="1:36" s="178" customFormat="1" ht="15" customHeight="1" x14ac:dyDescent="0.25">
      <c r="A90" s="14" t="s">
        <v>6</v>
      </c>
      <c r="B90" s="15" t="s">
        <v>7</v>
      </c>
      <c r="C90" s="166" t="s">
        <v>47</v>
      </c>
      <c r="D90" s="17" t="s">
        <v>363</v>
      </c>
      <c r="E90" s="167" t="s">
        <v>364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626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365</v>
      </c>
      <c r="AI90" s="187"/>
      <c r="AJ90" s="187"/>
    </row>
    <row r="91" spans="1:36" s="178" customFormat="1" ht="15" customHeight="1" x14ac:dyDescent="0.25">
      <c r="A91" s="14" t="s">
        <v>6</v>
      </c>
      <c r="B91" s="15" t="s">
        <v>7</v>
      </c>
      <c r="C91" s="166" t="s">
        <v>47</v>
      </c>
      <c r="D91" s="17" t="s">
        <v>366</v>
      </c>
      <c r="E91" s="167" t="s">
        <v>367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368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369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370</v>
      </c>
      <c r="AF91" s="29">
        <v>44767</v>
      </c>
      <c r="AG91" s="30"/>
      <c r="AH91" s="187" t="s">
        <v>371</v>
      </c>
      <c r="AI91" s="187"/>
      <c r="AJ91" s="187"/>
    </row>
    <row r="92" spans="1:36" s="178" customFormat="1" ht="15" customHeight="1" x14ac:dyDescent="0.25">
      <c r="A92" s="14" t="s">
        <v>6</v>
      </c>
      <c r="B92" s="15" t="s">
        <v>7</v>
      </c>
      <c r="C92" s="166" t="s">
        <v>47</v>
      </c>
      <c r="D92" s="17" t="s">
        <v>372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451</v>
      </c>
      <c r="P92" s="174" t="s">
        <v>329</v>
      </c>
      <c r="Q92" s="175">
        <v>44793</v>
      </c>
      <c r="R92" s="199" t="s">
        <v>107</v>
      </c>
      <c r="S92" s="205">
        <v>95</v>
      </c>
      <c r="T92" s="206" t="s">
        <v>452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373</v>
      </c>
      <c r="AI92" s="187"/>
      <c r="AJ92" s="187"/>
    </row>
    <row r="93" spans="1:36" s="178" customFormat="1" ht="15" customHeight="1" x14ac:dyDescent="0.25">
      <c r="A93" s="14" t="s">
        <v>8</v>
      </c>
      <c r="B93" s="15" t="s">
        <v>7</v>
      </c>
      <c r="C93" s="166" t="s">
        <v>47</v>
      </c>
      <c r="D93" s="17" t="s">
        <v>374</v>
      </c>
      <c r="E93" s="167" t="s">
        <v>375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376</v>
      </c>
      <c r="P93" s="174" t="s">
        <v>329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377</v>
      </c>
      <c r="AF93" s="29">
        <v>44774</v>
      </c>
      <c r="AG93" s="30"/>
      <c r="AH93" s="187" t="s">
        <v>378</v>
      </c>
      <c r="AI93" s="187"/>
      <c r="AJ93" s="187"/>
    </row>
    <row r="94" spans="1:36" s="178" customFormat="1" ht="15" customHeight="1" x14ac:dyDescent="0.25">
      <c r="A94" s="14" t="s">
        <v>6</v>
      </c>
      <c r="B94" s="15" t="s">
        <v>7</v>
      </c>
      <c r="C94" s="166" t="s">
        <v>47</v>
      </c>
      <c r="D94" s="17" t="s">
        <v>366</v>
      </c>
      <c r="E94" s="167" t="s">
        <v>379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380</v>
      </c>
      <c r="P94" s="174" t="s">
        <v>329</v>
      </c>
      <c r="Q94" s="175">
        <v>44789</v>
      </c>
      <c r="R94" s="199" t="s">
        <v>107</v>
      </c>
      <c r="S94" s="205">
        <v>110</v>
      </c>
      <c r="T94" s="206" t="s">
        <v>381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382</v>
      </c>
      <c r="AF94" s="29">
        <v>44830</v>
      </c>
      <c r="AG94" s="30"/>
      <c r="AH94" s="187" t="s">
        <v>383</v>
      </c>
      <c r="AI94" s="187"/>
      <c r="AJ94" s="187"/>
    </row>
    <row r="95" spans="1:36" s="178" customFormat="1" ht="15" customHeight="1" x14ac:dyDescent="0.25">
      <c r="A95" s="14" t="s">
        <v>8</v>
      </c>
      <c r="B95" s="15" t="s">
        <v>7</v>
      </c>
      <c r="C95" s="166" t="s">
        <v>47</v>
      </c>
      <c r="D95" s="17" t="s">
        <v>384</v>
      </c>
      <c r="E95" s="167" t="s">
        <v>385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896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897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386</v>
      </c>
      <c r="AI95" s="187"/>
      <c r="AJ95" s="187"/>
    </row>
    <row r="96" spans="1:36" s="178" customFormat="1" ht="15" customHeight="1" x14ac:dyDescent="0.25">
      <c r="A96" s="14" t="s">
        <v>8</v>
      </c>
      <c r="B96" s="15" t="s">
        <v>7</v>
      </c>
      <c r="C96" s="166" t="s">
        <v>47</v>
      </c>
      <c r="D96" s="17" t="s">
        <v>387</v>
      </c>
      <c r="E96" s="167" t="s">
        <v>388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329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389</v>
      </c>
      <c r="AI96" s="187"/>
      <c r="AJ96" s="187"/>
    </row>
    <row r="97" spans="1:36" customFormat="1" ht="15" customHeight="1" x14ac:dyDescent="0.25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390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391</v>
      </c>
      <c r="P97" s="174" t="s">
        <v>329</v>
      </c>
      <c r="Q97" s="175">
        <v>44789</v>
      </c>
      <c r="R97" s="199" t="s">
        <v>107</v>
      </c>
      <c r="S97" s="205">
        <v>40</v>
      </c>
      <c r="T97" s="206" t="s">
        <v>392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393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394</v>
      </c>
      <c r="AI97" s="187"/>
      <c r="AJ97" s="187"/>
    </row>
    <row r="98" spans="1:36" customFormat="1" ht="15" customHeight="1" x14ac:dyDescent="0.25">
      <c r="A98" s="14" t="s">
        <v>6</v>
      </c>
      <c r="B98" s="15" t="s">
        <v>7</v>
      </c>
      <c r="C98" s="166" t="s">
        <v>47</v>
      </c>
      <c r="D98" s="17" t="s">
        <v>395</v>
      </c>
      <c r="E98" s="167" t="s">
        <v>396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397</v>
      </c>
      <c r="P98" s="174" t="s">
        <v>329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398</v>
      </c>
      <c r="AI98" s="187"/>
      <c r="AJ98" s="187"/>
    </row>
    <row r="99" spans="1:36" customFormat="1" ht="15" customHeight="1" x14ac:dyDescent="0.25">
      <c r="A99" s="14" t="s">
        <v>6</v>
      </c>
      <c r="B99" s="15" t="s">
        <v>7</v>
      </c>
      <c r="C99" s="166" t="s">
        <v>145</v>
      </c>
      <c r="D99" s="17" t="s">
        <v>399</v>
      </c>
      <c r="E99" s="167" t="s">
        <v>400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401</v>
      </c>
      <c r="AI99" s="187"/>
      <c r="AJ99" s="187"/>
    </row>
    <row r="100" spans="1:36" customFormat="1" ht="15" customHeight="1" x14ac:dyDescent="0.25">
      <c r="A100" s="14" t="s">
        <v>6</v>
      </c>
      <c r="B100" s="15" t="s">
        <v>7</v>
      </c>
      <c r="C100" s="166" t="s">
        <v>47</v>
      </c>
      <c r="D100" s="17" t="s">
        <v>402</v>
      </c>
      <c r="E100" s="167" t="s">
        <v>403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50</v>
      </c>
      <c r="L100" s="171">
        <f t="shared" si="18"/>
        <v>120</v>
      </c>
      <c r="M100" s="37" t="s">
        <v>186</v>
      </c>
      <c r="N100" s="172">
        <v>50</v>
      </c>
      <c r="O100" s="173"/>
      <c r="P100" s="174" t="s">
        <v>329</v>
      </c>
      <c r="Q100" s="175">
        <v>44775</v>
      </c>
      <c r="R100" s="199"/>
      <c r="S100" s="205"/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404</v>
      </c>
      <c r="AI100" s="187"/>
      <c r="AJ100" s="187"/>
    </row>
    <row r="101" spans="1:36" s="5" customFormat="1" ht="15" customHeight="1" x14ac:dyDescent="0.25">
      <c r="A101" s="14" t="s">
        <v>8</v>
      </c>
      <c r="B101" s="15" t="s">
        <v>7</v>
      </c>
      <c r="C101" s="16" t="s">
        <v>47</v>
      </c>
      <c r="D101" s="17" t="s">
        <v>413</v>
      </c>
      <c r="E101" s="18" t="s">
        <v>414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329</v>
      </c>
      <c r="Q101" s="39">
        <v>44775</v>
      </c>
      <c r="R101" s="199" t="s">
        <v>461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423</v>
      </c>
      <c r="AI101" s="187"/>
      <c r="AJ101" s="187"/>
    </row>
    <row r="102" spans="1:36" s="4" customFormat="1" ht="15" customHeight="1" x14ac:dyDescent="0.25">
      <c r="A102" s="14" t="s">
        <v>8</v>
      </c>
      <c r="B102" s="15" t="s">
        <v>7</v>
      </c>
      <c r="C102" s="16" t="s">
        <v>47</v>
      </c>
      <c r="D102" s="17" t="s">
        <v>417</v>
      </c>
      <c r="E102" s="18" t="s">
        <v>418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607</v>
      </c>
      <c r="P102" s="146" t="s">
        <v>329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419</v>
      </c>
      <c r="AI102" s="187"/>
      <c r="AJ102" s="187"/>
    </row>
    <row r="103" spans="1:36" s="4" customFormat="1" ht="15" customHeight="1" x14ac:dyDescent="0.25">
      <c r="A103" s="14" t="s">
        <v>6</v>
      </c>
      <c r="B103" s="15" t="s">
        <v>7</v>
      </c>
      <c r="C103" s="16" t="s">
        <v>47</v>
      </c>
      <c r="D103" s="17" t="s">
        <v>421</v>
      </c>
      <c r="E103" s="18" t="s">
        <v>420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329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422</v>
      </c>
      <c r="AI103" s="187"/>
      <c r="AJ103" s="187"/>
    </row>
    <row r="104" spans="1:36" s="5" customFormat="1" ht="15" customHeight="1" x14ac:dyDescent="0.25">
      <c r="A104" s="14" t="s">
        <v>6</v>
      </c>
      <c r="B104" s="15" t="s">
        <v>7</v>
      </c>
      <c r="C104" s="16" t="s">
        <v>47</v>
      </c>
      <c r="D104" s="17" t="s">
        <v>436</v>
      </c>
      <c r="E104" s="18" t="s">
        <v>424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329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425</v>
      </c>
      <c r="AI104" s="187"/>
      <c r="AJ104" s="187"/>
    </row>
    <row r="105" spans="1:36" s="5" customFormat="1" ht="15" customHeight="1" x14ac:dyDescent="0.25">
      <c r="A105" s="14" t="s">
        <v>6</v>
      </c>
      <c r="B105" s="15" t="s">
        <v>7</v>
      </c>
      <c r="C105" s="16" t="s">
        <v>47</v>
      </c>
      <c r="D105" s="17" t="s">
        <v>426</v>
      </c>
      <c r="E105" s="18" t="s">
        <v>427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140</v>
      </c>
      <c r="L105" s="35">
        <f t="shared" si="18"/>
        <v>30</v>
      </c>
      <c r="M105" s="37" t="s">
        <v>186</v>
      </c>
      <c r="N105" s="38">
        <v>140</v>
      </c>
      <c r="O105" s="150"/>
      <c r="P105" s="146" t="s">
        <v>329</v>
      </c>
      <c r="Q105" s="39">
        <v>44791</v>
      </c>
      <c r="R105" s="199"/>
      <c r="S105" s="200"/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950</v>
      </c>
      <c r="AI105" s="187"/>
      <c r="AJ105" s="187"/>
    </row>
    <row r="106" spans="1:36" s="5" customFormat="1" ht="15" customHeight="1" x14ac:dyDescent="0.25">
      <c r="A106" s="14" t="s">
        <v>6</v>
      </c>
      <c r="B106" s="15" t="s">
        <v>7</v>
      </c>
      <c r="C106" s="16" t="s">
        <v>47</v>
      </c>
      <c r="D106" s="17" t="s">
        <v>426</v>
      </c>
      <c r="E106" s="18" t="s">
        <v>428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95</v>
      </c>
      <c r="L106" s="35">
        <f t="shared" si="18"/>
        <v>50</v>
      </c>
      <c r="M106" s="37" t="s">
        <v>186</v>
      </c>
      <c r="N106" s="38">
        <v>95</v>
      </c>
      <c r="O106" s="150"/>
      <c r="P106" s="146" t="s">
        <v>329</v>
      </c>
      <c r="Q106" s="39">
        <v>44791</v>
      </c>
      <c r="R106" s="199"/>
      <c r="S106" s="200"/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950</v>
      </c>
      <c r="AI106" s="187"/>
      <c r="AJ106" s="187"/>
    </row>
    <row r="107" spans="1:36" s="5" customFormat="1" ht="15" customHeight="1" x14ac:dyDescent="0.25">
      <c r="A107" s="14" t="s">
        <v>6</v>
      </c>
      <c r="B107" s="15" t="s">
        <v>7</v>
      </c>
      <c r="C107" s="16" t="s">
        <v>47</v>
      </c>
      <c r="D107" s="17" t="s">
        <v>426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95</v>
      </c>
      <c r="L107" s="35">
        <f t="shared" si="18"/>
        <v>50</v>
      </c>
      <c r="M107" s="37" t="s">
        <v>186</v>
      </c>
      <c r="N107" s="38">
        <v>95</v>
      </c>
      <c r="O107" s="150"/>
      <c r="P107" s="146" t="s">
        <v>329</v>
      </c>
      <c r="Q107" s="39">
        <v>44791</v>
      </c>
      <c r="R107" s="199"/>
      <c r="S107" s="200"/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950</v>
      </c>
      <c r="AI107" s="187"/>
      <c r="AJ107" s="187"/>
    </row>
    <row r="108" spans="1:36" s="5" customFormat="1" ht="15" customHeight="1" x14ac:dyDescent="0.25">
      <c r="A108" s="14" t="s">
        <v>8</v>
      </c>
      <c r="B108" s="15" t="s">
        <v>7</v>
      </c>
      <c r="C108" s="16" t="s">
        <v>47</v>
      </c>
      <c r="D108" s="17" t="s">
        <v>426</v>
      </c>
      <c r="E108" s="18" t="s">
        <v>429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95</v>
      </c>
      <c r="L108" s="35">
        <f t="shared" si="18"/>
        <v>50</v>
      </c>
      <c r="M108" s="37" t="s">
        <v>186</v>
      </c>
      <c r="N108" s="38">
        <v>95</v>
      </c>
      <c r="O108" s="150"/>
      <c r="P108" s="146" t="s">
        <v>329</v>
      </c>
      <c r="Q108" s="39">
        <v>44791</v>
      </c>
      <c r="R108" s="199"/>
      <c r="S108" s="200"/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950</v>
      </c>
      <c r="AI108" s="187"/>
      <c r="AJ108" s="187"/>
    </row>
    <row r="109" spans="1:36" s="4" customFormat="1" ht="15" customHeight="1" x14ac:dyDescent="0.25">
      <c r="A109" s="14" t="s">
        <v>6</v>
      </c>
      <c r="B109" s="15" t="s">
        <v>7</v>
      </c>
      <c r="C109" s="16" t="s">
        <v>9</v>
      </c>
      <c r="D109" s="17" t="s">
        <v>430</v>
      </c>
      <c r="E109" s="18" t="s">
        <v>431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432</v>
      </c>
      <c r="AI109" s="187"/>
      <c r="AJ109" s="187"/>
    </row>
    <row r="110" spans="1:36" s="4" customFormat="1" ht="15" customHeight="1" x14ac:dyDescent="0.25">
      <c r="A110" s="14" t="s">
        <v>6</v>
      </c>
      <c r="B110" s="15" t="s">
        <v>7</v>
      </c>
      <c r="C110" s="16" t="s">
        <v>9</v>
      </c>
      <c r="D110" s="17" t="s">
        <v>433</v>
      </c>
      <c r="E110" s="18" t="s">
        <v>434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435</v>
      </c>
      <c r="AI110" s="187"/>
      <c r="AJ110" s="187"/>
    </row>
    <row r="111" spans="1:36" s="4" customFormat="1" ht="15" customHeight="1" x14ac:dyDescent="0.25">
      <c r="A111" s="14" t="s">
        <v>6</v>
      </c>
      <c r="B111" s="15" t="s">
        <v>7</v>
      </c>
      <c r="C111" s="16" t="s">
        <v>47</v>
      </c>
      <c r="D111" s="17" t="s">
        <v>437</v>
      </c>
      <c r="E111" s="18" t="s">
        <v>442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438</v>
      </c>
      <c r="P111" s="146" t="s">
        <v>329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504</v>
      </c>
      <c r="AI111" s="187" t="s">
        <v>503</v>
      </c>
      <c r="AJ111" s="187"/>
    </row>
    <row r="112" spans="1:36" s="4" customFormat="1" ht="15" customHeight="1" x14ac:dyDescent="0.25">
      <c r="A112" s="14" t="s">
        <v>6</v>
      </c>
      <c r="B112" s="15" t="s">
        <v>7</v>
      </c>
      <c r="C112" s="166" t="s">
        <v>443</v>
      </c>
      <c r="D112" s="17" t="s">
        <v>439</v>
      </c>
      <c r="E112" s="167" t="s">
        <v>440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441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505</v>
      </c>
      <c r="AI112" s="187"/>
      <c r="AJ112" s="187"/>
    </row>
    <row r="113" spans="1:36" s="4" customFormat="1" ht="15" customHeight="1" x14ac:dyDescent="0.25">
      <c r="A113" s="14" t="s">
        <v>8</v>
      </c>
      <c r="B113" s="15" t="s">
        <v>7</v>
      </c>
      <c r="C113" s="16" t="s">
        <v>47</v>
      </c>
      <c r="D113" s="17" t="s">
        <v>444</v>
      </c>
      <c r="E113" s="18" t="s">
        <v>445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446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447</v>
      </c>
      <c r="U113" s="202" t="s">
        <v>150</v>
      </c>
      <c r="V113" s="203"/>
      <c r="W113" s="246" t="s">
        <v>107</v>
      </c>
      <c r="X113" s="247">
        <v>85</v>
      </c>
      <c r="Y113" s="248" t="s">
        <v>448</v>
      </c>
      <c r="Z113" s="249" t="s">
        <v>464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501</v>
      </c>
      <c r="AI113" s="187" t="s">
        <v>502</v>
      </c>
      <c r="AJ113" s="187"/>
    </row>
    <row r="114" spans="1:36" ht="15" customHeight="1" x14ac:dyDescent="0.2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449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450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450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450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25">
      <c r="A115" s="14" t="s">
        <v>8</v>
      </c>
      <c r="B115" s="15" t="s">
        <v>7</v>
      </c>
      <c r="C115" s="16" t="s">
        <v>47</v>
      </c>
      <c r="D115" s="17" t="s">
        <v>453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454</v>
      </c>
      <c r="P115" s="146" t="s">
        <v>329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481</v>
      </c>
      <c r="AI115" s="187"/>
      <c r="AJ115" s="187"/>
    </row>
    <row r="116" spans="1:36" ht="15" customHeight="1" x14ac:dyDescent="0.25">
      <c r="A116" s="14" t="s">
        <v>6</v>
      </c>
      <c r="B116" s="15" t="s">
        <v>7</v>
      </c>
      <c r="C116" s="16" t="s">
        <v>47</v>
      </c>
      <c r="D116" s="17" t="s">
        <v>465</v>
      </c>
      <c r="E116" s="18" t="s">
        <v>367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466</v>
      </c>
      <c r="P116" s="146" t="s">
        <v>329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482</v>
      </c>
      <c r="AI116" s="187"/>
      <c r="AJ116" s="187"/>
    </row>
    <row r="117" spans="1:36" s="4" customFormat="1" ht="15" customHeight="1" x14ac:dyDescent="0.25">
      <c r="A117" s="14" t="s">
        <v>8</v>
      </c>
      <c r="B117" s="15" t="s">
        <v>7</v>
      </c>
      <c r="C117" s="16" t="s">
        <v>47</v>
      </c>
      <c r="D117" s="17" t="s">
        <v>467</v>
      </c>
      <c r="E117" s="18" t="s">
        <v>468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469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470</v>
      </c>
      <c r="U117" s="202" t="s">
        <v>982</v>
      </c>
      <c r="V117" s="203"/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478</v>
      </c>
      <c r="AI117" s="187" t="s">
        <v>479</v>
      </c>
      <c r="AJ117" s="187" t="s">
        <v>480</v>
      </c>
    </row>
    <row r="118" spans="1:36" s="4" customFormat="1" ht="15" customHeight="1" x14ac:dyDescent="0.25">
      <c r="A118" s="14" t="s">
        <v>8</v>
      </c>
      <c r="B118" s="15" t="s">
        <v>7</v>
      </c>
      <c r="C118" s="16" t="s">
        <v>47</v>
      </c>
      <c r="D118" s="17" t="s">
        <v>471</v>
      </c>
      <c r="E118" s="18" t="s">
        <v>472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461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473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474</v>
      </c>
      <c r="AI118" s="187"/>
      <c r="AJ118" s="187"/>
    </row>
    <row r="119" spans="1:36" s="4" customFormat="1" ht="15" customHeight="1" x14ac:dyDescent="0.25">
      <c r="A119" s="14" t="s">
        <v>6</v>
      </c>
      <c r="B119" s="15" t="s">
        <v>7</v>
      </c>
      <c r="C119" s="16" t="s">
        <v>47</v>
      </c>
      <c r="D119" s="17" t="s">
        <v>475</v>
      </c>
      <c r="E119" s="18" t="s">
        <v>476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/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477</v>
      </c>
      <c r="AI119" s="187"/>
      <c r="AJ119" s="187"/>
    </row>
    <row r="120" spans="1:36" s="5" customFormat="1" ht="15" customHeight="1" x14ac:dyDescent="0.25">
      <c r="A120" s="14" t="s">
        <v>6</v>
      </c>
      <c r="B120" s="15" t="s">
        <v>7</v>
      </c>
      <c r="C120" s="16" t="s">
        <v>145</v>
      </c>
      <c r="D120" s="17" t="s">
        <v>471</v>
      </c>
      <c r="E120" s="18" t="s">
        <v>483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484</v>
      </c>
      <c r="AI120" s="187"/>
      <c r="AJ120" s="187"/>
    </row>
    <row r="121" spans="1:36" s="4" customFormat="1" ht="15" customHeight="1" x14ac:dyDescent="0.25">
      <c r="A121" s="14" t="s">
        <v>6</v>
      </c>
      <c r="B121" s="15" t="s">
        <v>7</v>
      </c>
      <c r="C121" s="16" t="s">
        <v>47</v>
      </c>
      <c r="D121" s="17" t="s">
        <v>485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488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486</v>
      </c>
      <c r="P121" s="146" t="s">
        <v>329</v>
      </c>
      <c r="Q121" s="39">
        <v>44800</v>
      </c>
      <c r="R121" s="199" t="s">
        <v>107</v>
      </c>
      <c r="S121" s="200">
        <v>85</v>
      </c>
      <c r="T121" s="201" t="s">
        <v>487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489</v>
      </c>
      <c r="AI121" s="187"/>
      <c r="AJ121" s="187"/>
    </row>
    <row r="122" spans="1:36" s="4" customFormat="1" ht="15" customHeight="1" x14ac:dyDescent="0.25">
      <c r="A122" s="14" t="s">
        <v>6</v>
      </c>
      <c r="B122" s="15" t="s">
        <v>7</v>
      </c>
      <c r="C122" s="16" t="s">
        <v>47</v>
      </c>
      <c r="D122" s="17" t="s">
        <v>490</v>
      </c>
      <c r="E122" s="18" t="s">
        <v>491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495</v>
      </c>
      <c r="P122" s="146" t="s">
        <v>329</v>
      </c>
      <c r="Q122" s="39">
        <v>44821</v>
      </c>
      <c r="R122" s="199" t="s">
        <v>107</v>
      </c>
      <c r="S122" s="200">
        <v>85</v>
      </c>
      <c r="T122" s="201" t="s">
        <v>496</v>
      </c>
      <c r="U122" s="202" t="s">
        <v>125</v>
      </c>
      <c r="V122" s="203">
        <v>44827</v>
      </c>
      <c r="W122" s="236" t="s">
        <v>461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492</v>
      </c>
      <c r="AI122" s="187"/>
      <c r="AJ122" s="187"/>
    </row>
    <row r="123" spans="1:36" s="4" customFormat="1" ht="15" customHeight="1" x14ac:dyDescent="0.25">
      <c r="A123" s="14" t="s">
        <v>6</v>
      </c>
      <c r="B123" s="15" t="s">
        <v>7</v>
      </c>
      <c r="C123" s="16" t="s">
        <v>47</v>
      </c>
      <c r="D123" s="17" t="s">
        <v>493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494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497</v>
      </c>
      <c r="P123" s="146" t="s">
        <v>329</v>
      </c>
      <c r="Q123" s="39">
        <v>44800</v>
      </c>
      <c r="R123" s="199" t="s">
        <v>107</v>
      </c>
      <c r="S123" s="200">
        <v>85</v>
      </c>
      <c r="T123" s="201" t="s">
        <v>498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499</v>
      </c>
      <c r="AI123" s="187" t="s">
        <v>500</v>
      </c>
      <c r="AJ123" s="187"/>
    </row>
    <row r="124" spans="1:36" s="5" customFormat="1" ht="15" customHeight="1" x14ac:dyDescent="0.25">
      <c r="A124" s="14" t="s">
        <v>6</v>
      </c>
      <c r="B124" s="15" t="s">
        <v>7</v>
      </c>
      <c r="C124" s="16" t="s">
        <v>47</v>
      </c>
      <c r="D124" s="17" t="s">
        <v>507</v>
      </c>
      <c r="E124" s="18" t="s">
        <v>508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852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509</v>
      </c>
      <c r="AI124" s="187" t="s">
        <v>510</v>
      </c>
      <c r="AJ124" s="187"/>
    </row>
    <row r="125" spans="1:36" s="5" customFormat="1" ht="15" customHeight="1" x14ac:dyDescent="0.25">
      <c r="A125" s="14" t="s">
        <v>8</v>
      </c>
      <c r="B125" s="15" t="s">
        <v>7</v>
      </c>
      <c r="C125" s="16" t="s">
        <v>47</v>
      </c>
      <c r="D125" s="17" t="s">
        <v>511</v>
      </c>
      <c r="E125" s="18" t="s">
        <v>512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516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513</v>
      </c>
      <c r="AI125" s="187"/>
      <c r="AJ125" s="187"/>
    </row>
    <row r="126" spans="1:36" s="5" customFormat="1" ht="15" customHeight="1" x14ac:dyDescent="0.25">
      <c r="A126" s="14" t="s">
        <v>6</v>
      </c>
      <c r="B126" s="15" t="s">
        <v>7</v>
      </c>
      <c r="C126" s="16" t="s">
        <v>47</v>
      </c>
      <c r="D126" s="17" t="s">
        <v>514</v>
      </c>
      <c r="E126" s="18" t="s">
        <v>515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517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518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519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520</v>
      </c>
      <c r="AI126" s="187" t="s">
        <v>521</v>
      </c>
      <c r="AJ126" s="187" t="s">
        <v>522</v>
      </c>
    </row>
    <row r="127" spans="1:36" s="5" customFormat="1" ht="15" customHeight="1" x14ac:dyDescent="0.25">
      <c r="A127" s="14" t="s">
        <v>6</v>
      </c>
      <c r="B127" s="15" t="s">
        <v>7</v>
      </c>
      <c r="C127" s="16" t="s">
        <v>47</v>
      </c>
      <c r="D127" s="17" t="s">
        <v>523</v>
      </c>
      <c r="E127" s="18" t="s">
        <v>524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/>
      <c r="Q127" s="39"/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525</v>
      </c>
      <c r="AI127" s="187"/>
      <c r="AJ127" s="187"/>
    </row>
    <row r="128" spans="1:36" s="5" customFormat="1" ht="15" customHeight="1" x14ac:dyDescent="0.25">
      <c r="A128" s="14" t="s">
        <v>6</v>
      </c>
      <c r="B128" s="15" t="s">
        <v>7</v>
      </c>
      <c r="C128" s="16" t="s">
        <v>47</v>
      </c>
      <c r="D128" s="17" t="s">
        <v>526</v>
      </c>
      <c r="E128" s="18" t="s">
        <v>527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981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528</v>
      </c>
      <c r="P128" s="146" t="s">
        <v>329</v>
      </c>
      <c r="Q128" s="39">
        <v>44800</v>
      </c>
      <c r="R128" s="199" t="s">
        <v>107</v>
      </c>
      <c r="S128" s="200">
        <v>40</v>
      </c>
      <c r="T128" s="201" t="s">
        <v>529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530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586</v>
      </c>
      <c r="AI128" s="187" t="s">
        <v>587</v>
      </c>
      <c r="AJ128" s="187"/>
    </row>
    <row r="129" spans="1:36" s="5" customFormat="1" ht="15" customHeight="1" x14ac:dyDescent="0.25">
      <c r="A129" s="14" t="s">
        <v>6</v>
      </c>
      <c r="B129" s="15" t="s">
        <v>7</v>
      </c>
      <c r="C129" s="16" t="s">
        <v>47</v>
      </c>
      <c r="D129" s="17" t="s">
        <v>531</v>
      </c>
      <c r="E129" s="18" t="s">
        <v>532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533</v>
      </c>
      <c r="AI129" s="187"/>
      <c r="AJ129" s="187"/>
    </row>
    <row r="130" spans="1:36" s="5" customFormat="1" ht="15" customHeight="1" x14ac:dyDescent="0.25">
      <c r="A130" s="14" t="s">
        <v>6</v>
      </c>
      <c r="B130" s="15" t="s">
        <v>7</v>
      </c>
      <c r="C130" s="16" t="s">
        <v>47</v>
      </c>
      <c r="D130" s="17" t="s">
        <v>534</v>
      </c>
      <c r="E130" s="18" t="s">
        <v>535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538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539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536</v>
      </c>
      <c r="AI130" s="187" t="s">
        <v>537</v>
      </c>
      <c r="AJ130" s="187"/>
    </row>
    <row r="131" spans="1:36" s="5" customFormat="1" ht="15" customHeight="1" x14ac:dyDescent="0.25">
      <c r="A131" s="14" t="s">
        <v>6</v>
      </c>
      <c r="B131" s="15" t="s">
        <v>7</v>
      </c>
      <c r="C131" s="16" t="s">
        <v>47</v>
      </c>
      <c r="D131" s="17" t="s">
        <v>540</v>
      </c>
      <c r="E131" s="18" t="s">
        <v>541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542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543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544</v>
      </c>
      <c r="AI131" s="187" t="s">
        <v>598</v>
      </c>
      <c r="AJ131" s="187"/>
    </row>
    <row r="132" spans="1:36" s="5" customFormat="1" ht="15" customHeight="1" x14ac:dyDescent="0.25">
      <c r="A132" s="14" t="s">
        <v>6</v>
      </c>
      <c r="B132" s="15" t="s">
        <v>7</v>
      </c>
      <c r="C132" s="16" t="s">
        <v>47</v>
      </c>
      <c r="D132" s="17" t="s">
        <v>545</v>
      </c>
      <c r="E132" s="18" t="s">
        <v>546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547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548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549</v>
      </c>
      <c r="AI132" s="187" t="s">
        <v>550</v>
      </c>
      <c r="AJ132" s="187"/>
    </row>
    <row r="133" spans="1:36" s="5" customFormat="1" ht="15" customHeight="1" x14ac:dyDescent="0.25">
      <c r="A133" s="14" t="s">
        <v>6</v>
      </c>
      <c r="B133" s="15" t="s">
        <v>7</v>
      </c>
      <c r="C133" s="16" t="s">
        <v>47</v>
      </c>
      <c r="D133" s="17" t="s">
        <v>551</v>
      </c>
      <c r="E133" s="18" t="s">
        <v>552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553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554</v>
      </c>
      <c r="AI133" s="187"/>
      <c r="AJ133" s="187"/>
    </row>
    <row r="134" spans="1:36" s="5" customFormat="1" ht="15" customHeight="1" x14ac:dyDescent="0.25">
      <c r="A134" s="14" t="s">
        <v>6</v>
      </c>
      <c r="B134" s="15" t="s">
        <v>7</v>
      </c>
      <c r="C134" s="16" t="s">
        <v>47</v>
      </c>
      <c r="D134" s="17" t="s">
        <v>555</v>
      </c>
      <c r="E134" s="18" t="s">
        <v>556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558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559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560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557</v>
      </c>
      <c r="AI134" s="187"/>
      <c r="AJ134" s="187"/>
    </row>
    <row r="135" spans="1:36" s="5" customFormat="1" ht="15" customHeight="1" x14ac:dyDescent="0.25">
      <c r="A135" s="14" t="s">
        <v>8</v>
      </c>
      <c r="B135" s="15" t="s">
        <v>7</v>
      </c>
      <c r="C135" s="16" t="s">
        <v>9</v>
      </c>
      <c r="D135" s="17" t="s">
        <v>561</v>
      </c>
      <c r="E135" s="18" t="s">
        <v>562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563</v>
      </c>
      <c r="AI135" s="187"/>
      <c r="AJ135" s="187"/>
    </row>
    <row r="136" spans="1:36" s="4" customFormat="1" ht="15" customHeight="1" x14ac:dyDescent="0.25">
      <c r="A136" s="14" t="s">
        <v>6</v>
      </c>
      <c r="B136" s="15" t="s">
        <v>7</v>
      </c>
      <c r="C136" s="16" t="s">
        <v>564</v>
      </c>
      <c r="D136" s="17" t="s">
        <v>531</v>
      </c>
      <c r="E136" s="18" t="s">
        <v>565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533</v>
      </c>
      <c r="AI136" s="187"/>
      <c r="AJ136" s="187"/>
    </row>
    <row r="137" spans="1:36" s="4" customFormat="1" ht="15" customHeight="1" x14ac:dyDescent="0.25">
      <c r="A137" s="14" t="s">
        <v>6</v>
      </c>
      <c r="B137" s="15" t="s">
        <v>63</v>
      </c>
      <c r="C137" s="16" t="s">
        <v>564</v>
      </c>
      <c r="D137" s="17" t="s">
        <v>566</v>
      </c>
      <c r="E137" s="18" t="s">
        <v>567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25">
      <c r="A138" s="14" t="s">
        <v>6</v>
      </c>
      <c r="B138" s="15" t="s">
        <v>7</v>
      </c>
      <c r="C138" s="16" t="s">
        <v>47</v>
      </c>
      <c r="D138" s="17" t="s">
        <v>569</v>
      </c>
      <c r="E138" s="18" t="s">
        <v>570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571</v>
      </c>
      <c r="AI138" s="187"/>
      <c r="AJ138" s="187"/>
    </row>
    <row r="139" spans="1:36" s="4" customFormat="1" ht="15" customHeight="1" x14ac:dyDescent="0.25">
      <c r="A139" s="14" t="s">
        <v>6</v>
      </c>
      <c r="B139" s="15" t="s">
        <v>7</v>
      </c>
      <c r="C139" s="16" t="s">
        <v>47</v>
      </c>
      <c r="D139" s="17" t="s">
        <v>574</v>
      </c>
      <c r="E139" s="18" t="s">
        <v>575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576</v>
      </c>
      <c r="AI139" s="187" t="s">
        <v>577</v>
      </c>
      <c r="AJ139" s="187"/>
    </row>
    <row r="140" spans="1:36" s="4" customFormat="1" ht="15" customHeight="1" x14ac:dyDescent="0.25">
      <c r="A140" s="14" t="s">
        <v>8</v>
      </c>
      <c r="B140" s="15" t="s">
        <v>7</v>
      </c>
      <c r="C140" s="16" t="s">
        <v>47</v>
      </c>
      <c r="D140" s="17" t="s">
        <v>578</v>
      </c>
      <c r="E140" s="18" t="s">
        <v>579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580</v>
      </c>
      <c r="AI140" s="187" t="s">
        <v>581</v>
      </c>
      <c r="AJ140" s="187" t="s">
        <v>582</v>
      </c>
    </row>
    <row r="141" spans="1:36" s="4" customFormat="1" ht="15" customHeight="1" x14ac:dyDescent="0.25">
      <c r="A141" s="14" t="s">
        <v>8</v>
      </c>
      <c r="B141" s="15" t="s">
        <v>7</v>
      </c>
      <c r="C141" s="16" t="s">
        <v>47</v>
      </c>
      <c r="D141" s="17" t="s">
        <v>583</v>
      </c>
      <c r="E141" s="18" t="s">
        <v>584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585</v>
      </c>
      <c r="AI141" s="187"/>
      <c r="AJ141" s="187"/>
    </row>
    <row r="142" spans="1:36" s="4" customFormat="1" ht="15" customHeight="1" x14ac:dyDescent="0.25">
      <c r="A142" s="14" t="s">
        <v>6</v>
      </c>
      <c r="B142" s="15" t="s">
        <v>7</v>
      </c>
      <c r="C142" s="16" t="s">
        <v>47</v>
      </c>
      <c r="D142" s="17" t="s">
        <v>588</v>
      </c>
      <c r="E142" s="18" t="s">
        <v>605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606</v>
      </c>
      <c r="AI142" s="187"/>
      <c r="AJ142" s="187"/>
    </row>
    <row r="143" spans="1:36" s="5" customFormat="1" ht="15" customHeight="1" x14ac:dyDescent="0.25">
      <c r="A143" s="14" t="s">
        <v>6</v>
      </c>
      <c r="B143" s="15" t="s">
        <v>7</v>
      </c>
      <c r="C143" s="16" t="s">
        <v>47</v>
      </c>
      <c r="D143" s="17" t="s">
        <v>589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590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591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592</v>
      </c>
      <c r="U143" s="202" t="s">
        <v>133</v>
      </c>
      <c r="V143" s="203">
        <v>44849</v>
      </c>
      <c r="W143" s="236" t="s">
        <v>107</v>
      </c>
      <c r="X143" s="237" t="s">
        <v>980</v>
      </c>
      <c r="Y143" s="238" t="s">
        <v>593</v>
      </c>
      <c r="Z143" s="239" t="s">
        <v>594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603</v>
      </c>
      <c r="AI143" s="187" t="s">
        <v>604</v>
      </c>
      <c r="AJ143" s="187"/>
    </row>
    <row r="144" spans="1:36" s="5" customFormat="1" ht="15" customHeight="1" x14ac:dyDescent="0.25">
      <c r="A144" s="14" t="s">
        <v>6</v>
      </c>
      <c r="B144" s="15" t="s">
        <v>7</v>
      </c>
      <c r="C144" s="16" t="s">
        <v>47</v>
      </c>
      <c r="D144" s="17" t="s">
        <v>599</v>
      </c>
      <c r="E144" s="18" t="s">
        <v>600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601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602</v>
      </c>
      <c r="AI144" s="187"/>
      <c r="AJ144" s="187"/>
    </row>
    <row r="145" spans="1:36" s="5" customFormat="1" ht="15" customHeight="1" x14ac:dyDescent="0.25">
      <c r="A145" s="14" t="s">
        <v>8</v>
      </c>
      <c r="B145" s="15" t="s">
        <v>7</v>
      </c>
      <c r="C145" s="16" t="s">
        <v>47</v>
      </c>
      <c r="D145" s="17" t="s">
        <v>608</v>
      </c>
      <c r="E145" s="18" t="s">
        <v>609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25">
      <c r="A146" s="14" t="s">
        <v>6</v>
      </c>
      <c r="B146" s="15" t="s">
        <v>7</v>
      </c>
      <c r="C146" s="16" t="s">
        <v>47</v>
      </c>
      <c r="D146" s="17" t="s">
        <v>610</v>
      </c>
      <c r="E146" s="18" t="s">
        <v>611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612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25">
      <c r="A147" s="14" t="s">
        <v>6</v>
      </c>
      <c r="B147" s="15" t="s">
        <v>7</v>
      </c>
      <c r="C147" s="16" t="s">
        <v>47</v>
      </c>
      <c r="D147" s="17" t="s">
        <v>613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614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25">
      <c r="A148" s="14" t="s">
        <v>6</v>
      </c>
      <c r="B148" s="15" t="s">
        <v>7</v>
      </c>
      <c r="C148" s="16" t="s">
        <v>47</v>
      </c>
      <c r="D148" s="17" t="s">
        <v>613</v>
      </c>
      <c r="E148" s="18" t="s">
        <v>615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25">
      <c r="A149" s="14" t="s">
        <v>8</v>
      </c>
      <c r="B149" s="15" t="s">
        <v>7</v>
      </c>
      <c r="C149" s="16" t="s">
        <v>47</v>
      </c>
      <c r="D149" s="17" t="s">
        <v>616</v>
      </c>
      <c r="E149" s="18" t="s">
        <v>617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25">
      <c r="A150" s="14" t="s">
        <v>6</v>
      </c>
      <c r="B150" s="15" t="s">
        <v>7</v>
      </c>
      <c r="C150" s="16" t="s">
        <v>47</v>
      </c>
      <c r="D150" s="17" t="s">
        <v>618</v>
      </c>
      <c r="E150" s="18" t="s">
        <v>619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0"/>
      <c r="P150" s="146"/>
      <c r="Q150" s="39">
        <v>44813</v>
      </c>
      <c r="R150" s="199"/>
      <c r="S150" s="200"/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957</v>
      </c>
      <c r="AI150" s="187"/>
      <c r="AJ150" s="187"/>
    </row>
    <row r="151" spans="1:36" s="4" customFormat="1" ht="15" customHeight="1" x14ac:dyDescent="0.25">
      <c r="A151" s="14" t="s">
        <v>6</v>
      </c>
      <c r="B151" s="15" t="s">
        <v>7</v>
      </c>
      <c r="C151" s="16" t="s">
        <v>47</v>
      </c>
      <c r="D151" s="17" t="s">
        <v>618</v>
      </c>
      <c r="E151" s="18" t="s">
        <v>620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957</v>
      </c>
      <c r="AI151" s="187"/>
      <c r="AJ151" s="187"/>
    </row>
    <row r="152" spans="1:36" s="4" customFormat="1" ht="15" customHeight="1" x14ac:dyDescent="0.25">
      <c r="A152" s="14" t="s">
        <v>6</v>
      </c>
      <c r="B152" s="15" t="s">
        <v>7</v>
      </c>
      <c r="C152" s="16" t="s">
        <v>47</v>
      </c>
      <c r="D152" s="17" t="s">
        <v>621</v>
      </c>
      <c r="E152" s="18" t="s">
        <v>622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623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624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625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25">
      <c r="A153" s="14" t="s">
        <v>6</v>
      </c>
      <c r="B153" s="15" t="s">
        <v>7</v>
      </c>
      <c r="C153" s="16" t="s">
        <v>47</v>
      </c>
      <c r="D153" s="17" t="s">
        <v>627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628</v>
      </c>
      <c r="P153" s="146" t="s">
        <v>125</v>
      </c>
      <c r="Q153" s="39">
        <v>44813</v>
      </c>
      <c r="R153" s="199" t="s">
        <v>461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978</v>
      </c>
      <c r="AI153" s="187" t="s">
        <v>979</v>
      </c>
      <c r="AJ153" s="187"/>
    </row>
    <row r="154" spans="1:36" s="4" customFormat="1" ht="15" customHeight="1" x14ac:dyDescent="0.25">
      <c r="A154" s="14" t="s">
        <v>6</v>
      </c>
      <c r="B154" s="15" t="s">
        <v>7</v>
      </c>
      <c r="C154" s="16" t="s">
        <v>47</v>
      </c>
      <c r="D154" s="17" t="s">
        <v>629</v>
      </c>
      <c r="E154" s="18" t="s">
        <v>630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631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632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968</v>
      </c>
      <c r="AI154" s="187"/>
      <c r="AJ154" s="187"/>
    </row>
    <row r="155" spans="1:36" s="4" customFormat="1" ht="15" customHeight="1" x14ac:dyDescent="0.25">
      <c r="A155" s="14" t="s">
        <v>8</v>
      </c>
      <c r="B155" s="15" t="s">
        <v>7</v>
      </c>
      <c r="C155" s="16" t="s">
        <v>47</v>
      </c>
      <c r="D155" s="17" t="s">
        <v>633</v>
      </c>
      <c r="E155" s="18" t="s">
        <v>634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/>
      <c r="AI155" s="187"/>
      <c r="AJ155" s="187"/>
    </row>
    <row r="156" spans="1:36" s="4" customFormat="1" ht="15" customHeight="1" x14ac:dyDescent="0.25">
      <c r="A156" s="14" t="s">
        <v>8</v>
      </c>
      <c r="B156" s="15" t="s">
        <v>7</v>
      </c>
      <c r="C156" s="16" t="s">
        <v>47</v>
      </c>
      <c r="D156" s="17" t="s">
        <v>635</v>
      </c>
      <c r="E156" s="18" t="s">
        <v>636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637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638</v>
      </c>
      <c r="U156" s="202" t="s">
        <v>150</v>
      </c>
      <c r="V156" s="203"/>
      <c r="W156" s="236" t="s">
        <v>107</v>
      </c>
      <c r="X156" s="237">
        <v>62</v>
      </c>
      <c r="Y156" s="238" t="s">
        <v>639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25">
      <c r="A157" s="14" t="s">
        <v>6</v>
      </c>
      <c r="B157" s="15" t="s">
        <v>7</v>
      </c>
      <c r="C157" s="16" t="s">
        <v>47</v>
      </c>
      <c r="D157" s="17" t="s">
        <v>640</v>
      </c>
      <c r="E157" s="18" t="s">
        <v>641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642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25">
      <c r="A158" s="14" t="s">
        <v>6</v>
      </c>
      <c r="B158" s="15" t="s">
        <v>7</v>
      </c>
      <c r="C158" s="16" t="s">
        <v>47</v>
      </c>
      <c r="D158" s="17" t="s">
        <v>643</v>
      </c>
      <c r="E158" s="18" t="s">
        <v>644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645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646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647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25">
      <c r="A159" s="14" t="s">
        <v>8</v>
      </c>
      <c r="B159" s="15" t="s">
        <v>7</v>
      </c>
      <c r="C159" s="16" t="s">
        <v>47</v>
      </c>
      <c r="D159" s="17" t="s">
        <v>648</v>
      </c>
      <c r="E159" s="18" t="s">
        <v>649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650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651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652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25">
      <c r="A160" s="14" t="s">
        <v>8</v>
      </c>
      <c r="B160" s="15" t="s">
        <v>7</v>
      </c>
      <c r="C160" s="16" t="s">
        <v>47</v>
      </c>
      <c r="D160" s="17" t="s">
        <v>399</v>
      </c>
      <c r="E160" s="18" t="s">
        <v>653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654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655</v>
      </c>
      <c r="U160" s="202" t="s">
        <v>133</v>
      </c>
      <c r="V160" s="203">
        <v>44849</v>
      </c>
      <c r="W160" s="236" t="s">
        <v>461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/>
      <c r="AI160" s="187"/>
      <c r="AJ160" s="187"/>
    </row>
    <row r="161" spans="1:36" s="4" customFormat="1" ht="15" customHeight="1" x14ac:dyDescent="0.25">
      <c r="A161" s="14" t="s">
        <v>8</v>
      </c>
      <c r="B161" s="15" t="s">
        <v>7</v>
      </c>
      <c r="C161" s="16" t="s">
        <v>47</v>
      </c>
      <c r="D161" s="17" t="s">
        <v>656</v>
      </c>
      <c r="E161" s="18" t="s">
        <v>657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658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659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970</v>
      </c>
      <c r="AI161" s="187"/>
      <c r="AJ161" s="187"/>
    </row>
    <row r="162" spans="1:36" s="4" customFormat="1" ht="15" customHeight="1" x14ac:dyDescent="0.25">
      <c r="A162" s="14" t="s">
        <v>6</v>
      </c>
      <c r="B162" s="15" t="s">
        <v>7</v>
      </c>
      <c r="C162" s="16" t="s">
        <v>47</v>
      </c>
      <c r="D162" s="17" t="s">
        <v>660</v>
      </c>
      <c r="E162" s="18" t="s">
        <v>661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662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25">
      <c r="A163" s="14" t="s">
        <v>8</v>
      </c>
      <c r="B163" s="15" t="s">
        <v>7</v>
      </c>
      <c r="C163" s="16" t="s">
        <v>47</v>
      </c>
      <c r="D163" s="17" t="s">
        <v>663</v>
      </c>
      <c r="E163" s="18" t="s">
        <v>664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25">
      <c r="A164" s="14" t="s">
        <v>6</v>
      </c>
      <c r="B164" s="15" t="s">
        <v>7</v>
      </c>
      <c r="C164" s="16" t="s">
        <v>47</v>
      </c>
      <c r="D164" s="17" t="s">
        <v>665</v>
      </c>
      <c r="E164" s="18" t="s">
        <v>666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667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668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25">
      <c r="A165" s="14" t="s">
        <v>8</v>
      </c>
      <c r="B165" s="15" t="s">
        <v>7</v>
      </c>
      <c r="C165" s="16" t="s">
        <v>47</v>
      </c>
      <c r="D165" s="17" t="s">
        <v>670</v>
      </c>
      <c r="E165" s="18" t="s">
        <v>671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669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2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672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673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674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669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2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675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676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677</v>
      </c>
      <c r="Z167" s="239" t="s">
        <v>150</v>
      </c>
      <c r="AA167" s="240"/>
      <c r="AB167" s="26"/>
      <c r="AC167" s="27"/>
      <c r="AD167" s="36" t="s">
        <v>669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25">
      <c r="A168" s="14" t="s">
        <v>8</v>
      </c>
      <c r="B168" s="15" t="s">
        <v>7</v>
      </c>
      <c r="C168" s="16" t="s">
        <v>47</v>
      </c>
      <c r="D168" s="17" t="s">
        <v>678</v>
      </c>
      <c r="E168" s="18" t="s">
        <v>679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680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681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25">
      <c r="A169" s="14" t="s">
        <v>8</v>
      </c>
      <c r="B169" s="15" t="s">
        <v>7</v>
      </c>
      <c r="C169" s="16" t="s">
        <v>47</v>
      </c>
      <c r="D169" s="17" t="s">
        <v>678</v>
      </c>
      <c r="E169" s="18" t="s">
        <v>682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683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684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685</v>
      </c>
      <c r="Z169" s="239" t="s">
        <v>150</v>
      </c>
      <c r="AA169" s="240"/>
      <c r="AB169" s="26"/>
      <c r="AC169" s="27"/>
      <c r="AD169" s="36" t="s">
        <v>669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25">
      <c r="A170" s="14" t="s">
        <v>6</v>
      </c>
      <c r="B170" s="15" t="s">
        <v>7</v>
      </c>
      <c r="C170" s="166" t="s">
        <v>47</v>
      </c>
      <c r="D170" s="17" t="s">
        <v>686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687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688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689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25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25">
      <c r="A172" s="14" t="s">
        <v>6</v>
      </c>
      <c r="B172" s="15" t="s">
        <v>7</v>
      </c>
      <c r="C172" s="166" t="s">
        <v>47</v>
      </c>
      <c r="D172" s="17" t="s">
        <v>690</v>
      </c>
      <c r="E172" s="167" t="s">
        <v>691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25">
      <c r="A173" s="14" t="s">
        <v>6</v>
      </c>
      <c r="B173" s="15" t="s">
        <v>7</v>
      </c>
      <c r="C173" s="16" t="s">
        <v>47</v>
      </c>
      <c r="D173" s="17" t="s">
        <v>907</v>
      </c>
      <c r="E173" s="18" t="s">
        <v>692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693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669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25">
      <c r="A174" s="14" t="s">
        <v>6</v>
      </c>
      <c r="B174" s="15" t="s">
        <v>7</v>
      </c>
      <c r="C174" s="16" t="s">
        <v>47</v>
      </c>
      <c r="D174" s="17" t="s">
        <v>399</v>
      </c>
      <c r="E174" s="18" t="s">
        <v>694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695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696</v>
      </c>
      <c r="U174" s="202" t="s">
        <v>133</v>
      </c>
      <c r="V174" s="203">
        <v>44849</v>
      </c>
      <c r="W174" s="236" t="s">
        <v>461</v>
      </c>
      <c r="X174" s="237">
        <v>50</v>
      </c>
      <c r="Y174" s="238"/>
      <c r="Z174" s="239"/>
      <c r="AA174" s="240"/>
      <c r="AB174" s="26"/>
      <c r="AC174" s="27"/>
      <c r="AD174" s="36" t="s">
        <v>669</v>
      </c>
      <c r="AE174" s="28"/>
      <c r="AF174" s="29"/>
      <c r="AG174" s="30"/>
      <c r="AH174" s="187"/>
      <c r="AI174" s="187"/>
      <c r="AJ174" s="187"/>
    </row>
    <row r="175" spans="1:36" s="4" customFormat="1" ht="15" customHeight="1" x14ac:dyDescent="0.25">
      <c r="A175" s="14" t="s">
        <v>6</v>
      </c>
      <c r="B175" s="15" t="s">
        <v>7</v>
      </c>
      <c r="C175" s="16" t="s">
        <v>47</v>
      </c>
      <c r="D175" s="17" t="s">
        <v>697</v>
      </c>
      <c r="E175" s="18" t="s">
        <v>605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974</v>
      </c>
      <c r="AI175" s="187"/>
      <c r="AJ175" s="187"/>
    </row>
    <row r="176" spans="1:36" s="5" customFormat="1" ht="15" customHeight="1" x14ac:dyDescent="0.25">
      <c r="A176" s="14" t="s">
        <v>6</v>
      </c>
      <c r="B176" s="15" t="s">
        <v>7</v>
      </c>
      <c r="C176" s="16" t="s">
        <v>47</v>
      </c>
      <c r="D176" s="17" t="s">
        <v>698</v>
      </c>
      <c r="E176" s="18" t="s">
        <v>699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700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975</v>
      </c>
      <c r="AI176" s="187" t="s">
        <v>976</v>
      </c>
      <c r="AJ176" s="187"/>
    </row>
    <row r="177" spans="1:36" s="5" customFormat="1" ht="15" customHeight="1" x14ac:dyDescent="0.25">
      <c r="A177" s="14" t="s">
        <v>6</v>
      </c>
      <c r="B177" s="15" t="s">
        <v>7</v>
      </c>
      <c r="C177" s="16" t="s">
        <v>47</v>
      </c>
      <c r="D177" s="17" t="s">
        <v>701</v>
      </c>
      <c r="E177" s="18" t="s">
        <v>702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703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704</v>
      </c>
      <c r="U177" s="202" t="s">
        <v>133</v>
      </c>
      <c r="V177" s="203">
        <v>44849</v>
      </c>
      <c r="W177" s="236" t="s">
        <v>461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977</v>
      </c>
      <c r="AI177" s="187"/>
      <c r="AJ177" s="187"/>
    </row>
    <row r="178" spans="1:36" s="5" customFormat="1" ht="15" customHeight="1" x14ac:dyDescent="0.25">
      <c r="A178" s="14" t="s">
        <v>8</v>
      </c>
      <c r="B178" s="15" t="s">
        <v>63</v>
      </c>
      <c r="C178" s="16" t="s">
        <v>705</v>
      </c>
      <c r="D178" s="17" t="s">
        <v>123</v>
      </c>
      <c r="E178" s="18" t="s">
        <v>706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707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/>
      <c r="AI178" s="187"/>
      <c r="AJ178" s="187"/>
    </row>
    <row r="179" spans="1:36" s="5" customFormat="1" ht="15" customHeight="1" x14ac:dyDescent="0.25">
      <c r="A179" s="14" t="s">
        <v>8</v>
      </c>
      <c r="B179" s="15" t="s">
        <v>63</v>
      </c>
      <c r="C179" s="16" t="s">
        <v>705</v>
      </c>
      <c r="D179" s="17" t="s">
        <v>225</v>
      </c>
      <c r="E179" s="18" t="s">
        <v>657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708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/>
      <c r="AI179" s="187"/>
      <c r="AJ179" s="187"/>
    </row>
    <row r="180" spans="1:36" s="5" customFormat="1" ht="15" customHeight="1" x14ac:dyDescent="0.25">
      <c r="A180" s="14" t="s">
        <v>6</v>
      </c>
      <c r="B180" s="15" t="s">
        <v>7</v>
      </c>
      <c r="C180" s="16" t="s">
        <v>47</v>
      </c>
      <c r="D180" s="17" t="s">
        <v>709</v>
      </c>
      <c r="E180" s="18" t="s">
        <v>710</v>
      </c>
      <c r="F180" s="19">
        <v>41451</v>
      </c>
      <c r="G180" s="32">
        <f t="shared" si="29"/>
        <v>160</v>
      </c>
      <c r="H180" s="12" t="s">
        <v>30</v>
      </c>
      <c r="I180" s="33">
        <f t="shared" si="30"/>
        <v>160</v>
      </c>
      <c r="J180" s="11"/>
      <c r="K180" s="34">
        <f t="shared" si="31"/>
        <v>160</v>
      </c>
      <c r="L180" s="35">
        <f t="shared" si="32"/>
        <v>0</v>
      </c>
      <c r="M180" s="37" t="s">
        <v>107</v>
      </c>
      <c r="N180" s="38">
        <v>80</v>
      </c>
      <c r="O180" s="150" t="s">
        <v>711</v>
      </c>
      <c r="P180" s="146" t="s">
        <v>125</v>
      </c>
      <c r="Q180" s="39"/>
      <c r="R180" s="199" t="s">
        <v>107</v>
      </c>
      <c r="S180" s="200">
        <v>80</v>
      </c>
      <c r="T180" s="201" t="s">
        <v>712</v>
      </c>
      <c r="U180" s="202" t="s">
        <v>133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/>
      <c r="AI180" s="187"/>
      <c r="AJ180" s="187"/>
    </row>
    <row r="181" spans="1:36" s="5" customFormat="1" ht="15" customHeight="1" x14ac:dyDescent="0.25">
      <c r="A181" s="14" t="s">
        <v>6</v>
      </c>
      <c r="B181" s="15" t="s">
        <v>7</v>
      </c>
      <c r="C181" s="16" t="s">
        <v>47</v>
      </c>
      <c r="D181" s="17" t="s">
        <v>713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/>
      <c r="AI181" s="187"/>
      <c r="AJ181" s="187"/>
    </row>
    <row r="182" spans="1:36" s="5" customFormat="1" ht="15" customHeight="1" x14ac:dyDescent="0.25">
      <c r="A182" s="14" t="s">
        <v>6</v>
      </c>
      <c r="B182" s="15" t="s">
        <v>7</v>
      </c>
      <c r="C182" s="16" t="s">
        <v>47</v>
      </c>
      <c r="D182" s="17" t="s">
        <v>714</v>
      </c>
      <c r="E182" s="18" t="s">
        <v>715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800</v>
      </c>
      <c r="P182" s="146" t="s">
        <v>125</v>
      </c>
      <c r="Q182" s="39"/>
      <c r="R182" s="199" t="s">
        <v>107</v>
      </c>
      <c r="S182" s="200">
        <v>110</v>
      </c>
      <c r="T182" s="201" t="s">
        <v>801</v>
      </c>
      <c r="U182" s="202" t="s">
        <v>133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25">
      <c r="A183" s="14" t="s">
        <v>8</v>
      </c>
      <c r="B183" s="15" t="s">
        <v>7</v>
      </c>
      <c r="C183" s="16" t="s">
        <v>47</v>
      </c>
      <c r="D183" s="17" t="s">
        <v>716</v>
      </c>
      <c r="E183" s="18" t="s">
        <v>717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718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25">
      <c r="A184" s="14" t="s">
        <v>8</v>
      </c>
      <c r="B184" s="15" t="s">
        <v>7</v>
      </c>
      <c r="C184" s="16" t="s">
        <v>47</v>
      </c>
      <c r="D184" s="17" t="s">
        <v>719</v>
      </c>
      <c r="E184" s="18" t="s">
        <v>720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721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722</v>
      </c>
      <c r="U184" s="202" t="s">
        <v>150</v>
      </c>
      <c r="V184" s="203"/>
      <c r="W184" s="236" t="s">
        <v>107</v>
      </c>
      <c r="X184" s="237">
        <v>45</v>
      </c>
      <c r="Y184" s="238" t="s">
        <v>722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25">
      <c r="A185" s="14" t="s">
        <v>8</v>
      </c>
      <c r="B185" s="15" t="s">
        <v>7</v>
      </c>
      <c r="C185" s="16" t="s">
        <v>47</v>
      </c>
      <c r="D185" s="17" t="s">
        <v>723</v>
      </c>
      <c r="E185" s="18" t="s">
        <v>724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726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725</v>
      </c>
      <c r="U185" s="202" t="s">
        <v>150</v>
      </c>
      <c r="V185" s="203"/>
      <c r="W185" s="236" t="s">
        <v>461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965</v>
      </c>
      <c r="AI185" s="187"/>
      <c r="AJ185" s="187"/>
    </row>
    <row r="186" spans="1:36" s="5" customFormat="1" ht="15" customHeight="1" x14ac:dyDescent="0.25">
      <c r="A186" s="14" t="s">
        <v>8</v>
      </c>
      <c r="B186" s="15" t="s">
        <v>7</v>
      </c>
      <c r="C186" s="16" t="s">
        <v>47</v>
      </c>
      <c r="D186" s="17" t="s">
        <v>727</v>
      </c>
      <c r="E186" s="18" t="s">
        <v>728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963</v>
      </c>
      <c r="AI186" s="187" t="s">
        <v>964</v>
      </c>
      <c r="AJ186" s="187"/>
    </row>
    <row r="187" spans="1:36" s="5" customFormat="1" ht="15" customHeight="1" x14ac:dyDescent="0.25">
      <c r="A187" s="14" t="s">
        <v>6</v>
      </c>
      <c r="B187" s="15" t="s">
        <v>63</v>
      </c>
      <c r="C187" s="16" t="s">
        <v>564</v>
      </c>
      <c r="D187" s="17" t="s">
        <v>729</v>
      </c>
      <c r="E187" s="18" t="s">
        <v>730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731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732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733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25">
      <c r="A188" s="14" t="s">
        <v>8</v>
      </c>
      <c r="B188" s="15" t="s">
        <v>63</v>
      </c>
      <c r="C188" s="16" t="s">
        <v>705</v>
      </c>
      <c r="D188" s="17" t="s">
        <v>734</v>
      </c>
      <c r="E188" s="18" t="s">
        <v>735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736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25">
      <c r="A189" s="14" t="s">
        <v>6</v>
      </c>
      <c r="B189" s="15" t="s">
        <v>63</v>
      </c>
      <c r="C189" s="16" t="s">
        <v>443</v>
      </c>
      <c r="D189" s="17" t="s">
        <v>737</v>
      </c>
      <c r="E189" s="18" t="s">
        <v>738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25">
      <c r="A190" s="14" t="s">
        <v>6</v>
      </c>
      <c r="B190" s="15" t="s">
        <v>63</v>
      </c>
      <c r="C190" s="16" t="s">
        <v>564</v>
      </c>
      <c r="D190" s="17" t="s">
        <v>739</v>
      </c>
      <c r="E190" s="18" t="s">
        <v>740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741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742</v>
      </c>
      <c r="U190" s="202" t="s">
        <v>982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/>
      <c r="AI190" s="187"/>
      <c r="AJ190" s="187"/>
    </row>
    <row r="191" spans="1:36" s="5" customFormat="1" ht="15" customHeight="1" x14ac:dyDescent="0.25">
      <c r="A191" s="14" t="s">
        <v>8</v>
      </c>
      <c r="B191" s="15" t="s">
        <v>7</v>
      </c>
      <c r="C191" s="16" t="s">
        <v>47</v>
      </c>
      <c r="D191" s="17" t="s">
        <v>743</v>
      </c>
      <c r="E191" s="18" t="s">
        <v>744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745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949</v>
      </c>
      <c r="AI191" s="187"/>
      <c r="AJ191" s="187"/>
    </row>
    <row r="192" spans="1:36" s="5" customFormat="1" ht="15" customHeight="1" x14ac:dyDescent="0.25">
      <c r="A192" s="14" t="s">
        <v>6</v>
      </c>
      <c r="B192" s="15" t="s">
        <v>7</v>
      </c>
      <c r="C192" s="16" t="s">
        <v>47</v>
      </c>
      <c r="D192" s="17" t="s">
        <v>746</v>
      </c>
      <c r="E192" s="18" t="s">
        <v>747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973</v>
      </c>
      <c r="AI192" s="187"/>
      <c r="AJ192" s="187"/>
    </row>
    <row r="193" spans="1:36" s="5" customFormat="1" ht="15" customHeight="1" x14ac:dyDescent="0.25">
      <c r="A193" s="14" t="s">
        <v>6</v>
      </c>
      <c r="B193" s="15" t="s">
        <v>63</v>
      </c>
      <c r="C193" s="16" t="s">
        <v>564</v>
      </c>
      <c r="D193" s="17" t="s">
        <v>748</v>
      </c>
      <c r="E193" s="18" t="s">
        <v>600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749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/>
      <c r="AI193" s="187"/>
      <c r="AJ193" s="187"/>
    </row>
    <row r="194" spans="1:36" s="5" customFormat="1" ht="15" customHeight="1" x14ac:dyDescent="0.25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750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751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/>
      <c r="AI194" s="187"/>
      <c r="AJ194" s="187"/>
    </row>
    <row r="195" spans="1:36" s="4" customFormat="1" ht="15" customHeight="1" x14ac:dyDescent="0.25">
      <c r="A195" s="14" t="s">
        <v>8</v>
      </c>
      <c r="B195" s="15" t="s">
        <v>7</v>
      </c>
      <c r="C195" s="16" t="s">
        <v>47</v>
      </c>
      <c r="D195" s="17" t="s">
        <v>752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756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757</v>
      </c>
      <c r="U195" s="202" t="s">
        <v>150</v>
      </c>
      <c r="V195" s="203"/>
      <c r="W195" s="236" t="s">
        <v>107</v>
      </c>
      <c r="X195" s="237">
        <v>60</v>
      </c>
      <c r="Y195" s="238" t="s">
        <v>758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955</v>
      </c>
      <c r="AI195" s="187"/>
      <c r="AJ195" s="187"/>
    </row>
    <row r="196" spans="1:36" s="4" customFormat="1" ht="15" customHeight="1" x14ac:dyDescent="0.25">
      <c r="A196" s="14" t="s">
        <v>8</v>
      </c>
      <c r="B196" s="15" t="s">
        <v>63</v>
      </c>
      <c r="C196" s="16" t="s">
        <v>705</v>
      </c>
      <c r="D196" s="17" t="s">
        <v>753</v>
      </c>
      <c r="E196" s="18" t="s">
        <v>754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755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25">
      <c r="A197" s="14" t="s">
        <v>6</v>
      </c>
      <c r="B197" s="15" t="s">
        <v>63</v>
      </c>
      <c r="C197" s="16" t="s">
        <v>564</v>
      </c>
      <c r="D197" s="17" t="s">
        <v>759</v>
      </c>
      <c r="E197" s="18" t="s">
        <v>760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762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/>
      <c r="AI197" s="187"/>
      <c r="AJ197" s="187"/>
    </row>
    <row r="198" spans="1:36" s="5" customFormat="1" ht="15" customHeight="1" x14ac:dyDescent="0.25">
      <c r="A198" s="14" t="s">
        <v>6</v>
      </c>
      <c r="B198" s="15" t="s">
        <v>63</v>
      </c>
      <c r="C198" s="16" t="s">
        <v>564</v>
      </c>
      <c r="D198" s="17" t="s">
        <v>759</v>
      </c>
      <c r="E198" s="18" t="s">
        <v>761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/>
      <c r="AI198" s="187"/>
      <c r="AJ198" s="187"/>
    </row>
    <row r="199" spans="1:36" s="5" customFormat="1" ht="15" customHeight="1" x14ac:dyDescent="0.25">
      <c r="A199" s="14" t="s">
        <v>8</v>
      </c>
      <c r="B199" s="15" t="s">
        <v>63</v>
      </c>
      <c r="C199" s="16" t="s">
        <v>705</v>
      </c>
      <c r="D199" s="17" t="s">
        <v>763</v>
      </c>
      <c r="E199" s="18" t="s">
        <v>764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765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25">
      <c r="A200" s="14" t="s">
        <v>8</v>
      </c>
      <c r="B200" s="15" t="s">
        <v>7</v>
      </c>
      <c r="C200" s="16" t="s">
        <v>47</v>
      </c>
      <c r="D200" s="17" t="s">
        <v>374</v>
      </c>
      <c r="E200" s="18" t="s">
        <v>820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766</v>
      </c>
      <c r="P200" s="146" t="s">
        <v>125</v>
      </c>
      <c r="Q200" s="39">
        <v>44827</v>
      </c>
      <c r="R200" s="199" t="s">
        <v>461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25">
      <c r="A201" s="14" t="s">
        <v>8</v>
      </c>
      <c r="B201" s="15" t="s">
        <v>7</v>
      </c>
      <c r="C201" s="16" t="s">
        <v>47</v>
      </c>
      <c r="D201" s="17" t="s">
        <v>767</v>
      </c>
      <c r="E201" s="18" t="s">
        <v>768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/>
      <c r="AI201" s="187"/>
      <c r="AJ201" s="187"/>
    </row>
    <row r="202" spans="1:36" s="5" customFormat="1" ht="15" customHeight="1" x14ac:dyDescent="0.25">
      <c r="A202" s="14" t="s">
        <v>8</v>
      </c>
      <c r="B202" s="15" t="s">
        <v>7</v>
      </c>
      <c r="C202" s="16" t="s">
        <v>47</v>
      </c>
      <c r="D202" s="17" t="s">
        <v>769</v>
      </c>
      <c r="E202" s="18" t="s">
        <v>770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771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/>
      <c r="AI202" s="187"/>
      <c r="AJ202" s="187"/>
    </row>
    <row r="203" spans="1:36" s="4" customFormat="1" ht="15" customHeight="1" x14ac:dyDescent="0.25">
      <c r="A203" s="14" t="s">
        <v>8</v>
      </c>
      <c r="B203" s="15" t="s">
        <v>7</v>
      </c>
      <c r="C203" s="16" t="s">
        <v>47</v>
      </c>
      <c r="D203" s="17" t="s">
        <v>750</v>
      </c>
      <c r="E203" s="18" t="s">
        <v>772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773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954</v>
      </c>
      <c r="AI203" s="187"/>
      <c r="AJ203" s="187"/>
    </row>
    <row r="204" spans="1:36" s="4" customFormat="1" ht="15" customHeight="1" x14ac:dyDescent="0.25">
      <c r="A204" s="14" t="s">
        <v>8</v>
      </c>
      <c r="B204" s="15" t="s">
        <v>7</v>
      </c>
      <c r="C204" s="16" t="s">
        <v>47</v>
      </c>
      <c r="D204" s="17" t="s">
        <v>774</v>
      </c>
      <c r="E204" s="18" t="s">
        <v>775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776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461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948</v>
      </c>
      <c r="AI204" s="187"/>
      <c r="AJ204" s="187"/>
    </row>
    <row r="205" spans="1:36" s="4" customFormat="1" ht="15" customHeight="1" x14ac:dyDescent="0.25">
      <c r="A205" s="14" t="s">
        <v>6</v>
      </c>
      <c r="B205" s="15" t="s">
        <v>7</v>
      </c>
      <c r="C205" s="16" t="s">
        <v>47</v>
      </c>
      <c r="D205" s="17" t="s">
        <v>777</v>
      </c>
      <c r="E205" s="18" t="s">
        <v>778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779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780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824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966</v>
      </c>
      <c r="AI205" s="187"/>
      <c r="AJ205" s="187"/>
    </row>
    <row r="206" spans="1:36" s="4" customFormat="1" ht="15" customHeight="1" x14ac:dyDescent="0.25">
      <c r="A206" s="14" t="s">
        <v>6</v>
      </c>
      <c r="B206" s="15" t="s">
        <v>7</v>
      </c>
      <c r="C206" s="16" t="s">
        <v>47</v>
      </c>
      <c r="D206" s="17" t="s">
        <v>709</v>
      </c>
      <c r="E206" s="18" t="s">
        <v>781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783</v>
      </c>
      <c r="P206" s="146" t="s">
        <v>150</v>
      </c>
      <c r="Q206" s="39"/>
      <c r="R206" s="199" t="s">
        <v>107</v>
      </c>
      <c r="S206" s="200">
        <v>50</v>
      </c>
      <c r="T206" s="201" t="s">
        <v>784</v>
      </c>
      <c r="U206" s="202" t="s">
        <v>151</v>
      </c>
      <c r="V206" s="203"/>
      <c r="W206" s="236" t="s">
        <v>107</v>
      </c>
      <c r="X206" s="237">
        <v>70</v>
      </c>
      <c r="Y206" s="238" t="s">
        <v>782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/>
      <c r="AI206" s="187"/>
      <c r="AJ206" s="187"/>
    </row>
    <row r="207" spans="1:36" s="4" customFormat="1" ht="15" customHeight="1" x14ac:dyDescent="0.25">
      <c r="A207" s="14" t="s">
        <v>6</v>
      </c>
      <c r="B207" s="15" t="s">
        <v>7</v>
      </c>
      <c r="C207" s="16" t="s">
        <v>47</v>
      </c>
      <c r="D207" s="17" t="s">
        <v>785</v>
      </c>
      <c r="E207" s="18" t="s">
        <v>702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70</v>
      </c>
      <c r="L207" s="35">
        <f t="shared" ref="L207:L238" si="37">IF(D207="","",I207-K207)</f>
        <v>100</v>
      </c>
      <c r="M207" s="37" t="s">
        <v>186</v>
      </c>
      <c r="N207" s="38">
        <v>70</v>
      </c>
      <c r="O207" s="150"/>
      <c r="P207" s="146"/>
      <c r="Q207" s="39">
        <v>44831</v>
      </c>
      <c r="R207" s="199"/>
      <c r="S207" s="200"/>
      <c r="T207" s="201"/>
      <c r="U207" s="202"/>
      <c r="V207" s="203"/>
      <c r="W207" s="236"/>
      <c r="X207" s="237"/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969</v>
      </c>
      <c r="AI207" s="187"/>
      <c r="AJ207" s="187"/>
    </row>
    <row r="208" spans="1:36" s="4" customFormat="1" ht="15" customHeight="1" x14ac:dyDescent="0.25">
      <c r="A208" s="14" t="s">
        <v>8</v>
      </c>
      <c r="B208" s="15" t="s">
        <v>7</v>
      </c>
      <c r="C208" s="16" t="s">
        <v>47</v>
      </c>
      <c r="D208" s="17" t="s">
        <v>761</v>
      </c>
      <c r="E208" s="18" t="s">
        <v>786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787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788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789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951</v>
      </c>
      <c r="AI208" s="187"/>
      <c r="AJ208" s="187"/>
    </row>
    <row r="209" spans="1:36" s="4" customFormat="1" ht="15" customHeight="1" x14ac:dyDescent="0.25">
      <c r="A209" s="14" t="s">
        <v>6</v>
      </c>
      <c r="B209" s="15" t="s">
        <v>7</v>
      </c>
      <c r="C209" s="16" t="s">
        <v>47</v>
      </c>
      <c r="D209" s="17" t="s">
        <v>790</v>
      </c>
      <c r="E209" s="18" t="s">
        <v>791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792</v>
      </c>
      <c r="P209" s="146" t="s">
        <v>125</v>
      </c>
      <c r="Q209" s="39"/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958</v>
      </c>
      <c r="AI209" s="187" t="s">
        <v>959</v>
      </c>
      <c r="AJ209" s="187"/>
    </row>
    <row r="210" spans="1:36" s="4" customFormat="1" ht="15" customHeight="1" x14ac:dyDescent="0.25">
      <c r="A210" s="14" t="s">
        <v>6</v>
      </c>
      <c r="B210" s="15" t="s">
        <v>63</v>
      </c>
      <c r="C210" s="16" t="s">
        <v>564</v>
      </c>
      <c r="D210" s="17" t="s">
        <v>566</v>
      </c>
      <c r="E210" s="18" t="s">
        <v>793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794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/>
      <c r="AI210" s="187"/>
      <c r="AJ210" s="187"/>
    </row>
    <row r="211" spans="1:36" s="4" customFormat="1" ht="15" customHeight="1" x14ac:dyDescent="0.25">
      <c r="A211" s="14" t="s">
        <v>6</v>
      </c>
      <c r="B211" s="15" t="s">
        <v>7</v>
      </c>
      <c r="C211" s="16" t="s">
        <v>47</v>
      </c>
      <c r="D211" s="17" t="s">
        <v>795</v>
      </c>
      <c r="E211" s="18" t="s">
        <v>796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798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971</v>
      </c>
      <c r="AI211" s="187" t="s">
        <v>972</v>
      </c>
      <c r="AJ211" s="187"/>
    </row>
    <row r="212" spans="1:36" s="4" customFormat="1" ht="15" customHeight="1" x14ac:dyDescent="0.25">
      <c r="A212" s="14" t="s">
        <v>6</v>
      </c>
      <c r="B212" s="15" t="s">
        <v>63</v>
      </c>
      <c r="C212" s="16" t="s">
        <v>47</v>
      </c>
      <c r="D212" s="17" t="s">
        <v>795</v>
      </c>
      <c r="E212" s="18" t="s">
        <v>797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971</v>
      </c>
      <c r="AI212" s="187" t="s">
        <v>972</v>
      </c>
      <c r="AJ212" s="187"/>
    </row>
    <row r="213" spans="1:36" s="4" customFormat="1" ht="15" customHeight="1" x14ac:dyDescent="0.25">
      <c r="A213" s="14" t="s">
        <v>8</v>
      </c>
      <c r="B213" s="15" t="s">
        <v>63</v>
      </c>
      <c r="C213" s="16" t="s">
        <v>705</v>
      </c>
      <c r="D213" s="17" t="s">
        <v>198</v>
      </c>
      <c r="E213" s="18" t="s">
        <v>799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802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/>
      <c r="AI213" s="187"/>
      <c r="AJ213" s="187"/>
    </row>
    <row r="214" spans="1:36" s="4" customFormat="1" ht="15" customHeight="1" x14ac:dyDescent="0.25">
      <c r="A214" s="14" t="s">
        <v>8</v>
      </c>
      <c r="B214" s="15" t="s">
        <v>63</v>
      </c>
      <c r="C214" s="16" t="s">
        <v>47</v>
      </c>
      <c r="D214" s="17" t="s">
        <v>803</v>
      </c>
      <c r="E214" s="18" t="s">
        <v>804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805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25">
      <c r="A215" s="14" t="s">
        <v>6</v>
      </c>
      <c r="B215" s="15" t="s">
        <v>63</v>
      </c>
      <c r="C215" s="16" t="s">
        <v>564</v>
      </c>
      <c r="D215" s="17" t="s">
        <v>806</v>
      </c>
      <c r="E215" s="18" t="s">
        <v>691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/>
      <c r="AI215" s="187"/>
      <c r="AJ215" s="187"/>
    </row>
    <row r="216" spans="1:36" s="4" customFormat="1" ht="15" customHeight="1" x14ac:dyDescent="0.25">
      <c r="A216" s="14" t="s">
        <v>6</v>
      </c>
      <c r="B216" s="15" t="s">
        <v>63</v>
      </c>
      <c r="C216" s="16" t="s">
        <v>47</v>
      </c>
      <c r="D216" s="17" t="s">
        <v>807</v>
      </c>
      <c r="E216" s="18" t="s">
        <v>808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809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25">
      <c r="A217" s="14" t="s">
        <v>6</v>
      </c>
      <c r="B217" s="15" t="s">
        <v>63</v>
      </c>
      <c r="C217" s="16" t="s">
        <v>47</v>
      </c>
      <c r="D217" s="17" t="s">
        <v>810</v>
      </c>
      <c r="E217" s="18" t="s">
        <v>811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812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/>
      <c r="AI217" s="187"/>
      <c r="AJ217" s="187"/>
    </row>
    <row r="218" spans="1:36" ht="15" customHeight="1" x14ac:dyDescent="0.25">
      <c r="A218" s="14" t="s">
        <v>8</v>
      </c>
      <c r="B218" s="15" t="s">
        <v>7</v>
      </c>
      <c r="C218" s="16" t="s">
        <v>47</v>
      </c>
      <c r="D218" s="17" t="s">
        <v>813</v>
      </c>
      <c r="E218" s="18" t="s">
        <v>814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815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/>
      <c r="AI218" s="188"/>
      <c r="AJ218" s="188"/>
    </row>
    <row r="219" spans="1:36" s="4" customFormat="1" ht="15" customHeight="1" x14ac:dyDescent="0.25">
      <c r="A219" s="14" t="s">
        <v>8</v>
      </c>
      <c r="B219" s="15" t="s">
        <v>63</v>
      </c>
      <c r="C219" s="16" t="s">
        <v>705</v>
      </c>
      <c r="D219" s="17" t="s">
        <v>69</v>
      </c>
      <c r="E219" s="18" t="s">
        <v>816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817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818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/>
      <c r="AI219" s="187"/>
      <c r="AJ219" s="187"/>
    </row>
    <row r="220" spans="1:36" s="4" customFormat="1" ht="15" customHeight="1" x14ac:dyDescent="0.25">
      <c r="A220" s="14" t="s">
        <v>8</v>
      </c>
      <c r="B220" s="15" t="s">
        <v>7</v>
      </c>
      <c r="C220" s="16" t="s">
        <v>47</v>
      </c>
      <c r="D220" s="17" t="s">
        <v>821</v>
      </c>
      <c r="E220" s="18" t="s">
        <v>822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823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961</v>
      </c>
      <c r="AI220" s="187"/>
      <c r="AJ220" s="187"/>
    </row>
    <row r="221" spans="1:36" s="4" customFormat="1" ht="15" customHeight="1" x14ac:dyDescent="0.25">
      <c r="A221" s="14" t="s">
        <v>6</v>
      </c>
      <c r="B221" s="15" t="s">
        <v>7</v>
      </c>
      <c r="C221" s="16" t="s">
        <v>47</v>
      </c>
      <c r="D221" s="17" t="s">
        <v>828</v>
      </c>
      <c r="E221" s="18" t="s">
        <v>829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0</v>
      </c>
      <c r="L221" s="35">
        <f t="shared" si="37"/>
        <v>220</v>
      </c>
      <c r="M221" s="37"/>
      <c r="N221" s="38"/>
      <c r="O221" s="150"/>
      <c r="P221" s="146"/>
      <c r="Q221" s="39"/>
      <c r="R221" s="199"/>
      <c r="S221" s="200"/>
      <c r="T221" s="201"/>
      <c r="U221" s="202"/>
      <c r="V221" s="203"/>
      <c r="W221" s="236"/>
      <c r="X221" s="237"/>
      <c r="Y221" s="238"/>
      <c r="Z221" s="239"/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956</v>
      </c>
      <c r="AI221" s="187"/>
      <c r="AJ221" s="187"/>
    </row>
    <row r="222" spans="1:36" s="4" customFormat="1" ht="15" customHeight="1" x14ac:dyDescent="0.25">
      <c r="A222" s="14" t="s">
        <v>8</v>
      </c>
      <c r="B222" s="15" t="s">
        <v>63</v>
      </c>
      <c r="C222" s="16" t="s">
        <v>47</v>
      </c>
      <c r="D222" s="17" t="s">
        <v>830</v>
      </c>
      <c r="E222" s="18" t="s">
        <v>786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25">
      <c r="A223" s="14" t="s">
        <v>8</v>
      </c>
      <c r="B223" s="15" t="s">
        <v>63</v>
      </c>
      <c r="C223" s="16" t="s">
        <v>47</v>
      </c>
      <c r="D223" s="17" t="s">
        <v>746</v>
      </c>
      <c r="E223" s="18" t="s">
        <v>831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833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973</v>
      </c>
      <c r="AI223" s="187"/>
      <c r="AJ223" s="187"/>
    </row>
    <row r="224" spans="1:36" ht="15" customHeight="1" x14ac:dyDescent="0.25">
      <c r="A224" s="14" t="s">
        <v>8</v>
      </c>
      <c r="B224" s="15" t="s">
        <v>63</v>
      </c>
      <c r="C224" s="16" t="s">
        <v>443</v>
      </c>
      <c r="D224" s="17" t="s">
        <v>746</v>
      </c>
      <c r="E224" s="18" t="s">
        <v>832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834</v>
      </c>
      <c r="P224" s="146" t="s">
        <v>982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973</v>
      </c>
      <c r="AI224" s="188"/>
      <c r="AJ224" s="188"/>
    </row>
    <row r="225" spans="1:36" ht="15" customHeight="1" x14ac:dyDescent="0.25">
      <c r="A225" s="14" t="s">
        <v>8</v>
      </c>
      <c r="B225" s="15" t="s">
        <v>63</v>
      </c>
      <c r="C225" s="16" t="s">
        <v>705</v>
      </c>
      <c r="D225" s="17" t="s">
        <v>835</v>
      </c>
      <c r="E225" s="18" t="s">
        <v>836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837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25">
      <c r="A226" s="14" t="s">
        <v>8</v>
      </c>
      <c r="B226" s="15" t="s">
        <v>63</v>
      </c>
      <c r="C226" s="16" t="s">
        <v>705</v>
      </c>
      <c r="D226" s="17" t="s">
        <v>839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840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/>
      <c r="AI226" s="188"/>
      <c r="AJ226" s="188"/>
    </row>
    <row r="227" spans="1:36" ht="15" customHeight="1" x14ac:dyDescent="0.25">
      <c r="A227" s="14" t="s">
        <v>6</v>
      </c>
      <c r="B227" s="15" t="s">
        <v>63</v>
      </c>
      <c r="C227" s="16" t="s">
        <v>47</v>
      </c>
      <c r="D227" s="17" t="s">
        <v>839</v>
      </c>
      <c r="E227" s="18" t="s">
        <v>841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842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/>
      <c r="AI227" s="188"/>
      <c r="AJ227" s="188"/>
    </row>
    <row r="228" spans="1:36" ht="15" customHeight="1" x14ac:dyDescent="0.25">
      <c r="A228" s="14" t="s">
        <v>8</v>
      </c>
      <c r="B228" s="15" t="s">
        <v>63</v>
      </c>
      <c r="C228" s="16" t="s">
        <v>47</v>
      </c>
      <c r="D228" s="17" t="s">
        <v>843</v>
      </c>
      <c r="E228" s="18" t="s">
        <v>844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845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25">
      <c r="A229" s="14" t="s">
        <v>6</v>
      </c>
      <c r="B229" s="15" t="s">
        <v>7</v>
      </c>
      <c r="C229" s="16" t="s">
        <v>47</v>
      </c>
      <c r="D229" s="17" t="s">
        <v>846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846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849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850</v>
      </c>
      <c r="U229" s="202" t="s">
        <v>133</v>
      </c>
      <c r="V229" s="203">
        <v>44849</v>
      </c>
      <c r="W229" s="236" t="s">
        <v>461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/>
      <c r="AI229" s="188"/>
      <c r="AJ229" s="188"/>
    </row>
    <row r="230" spans="1:36" ht="15" customHeight="1" x14ac:dyDescent="0.25">
      <c r="A230" s="14" t="s">
        <v>6</v>
      </c>
      <c r="B230" s="15" t="s">
        <v>7</v>
      </c>
      <c r="C230" s="16" t="s">
        <v>47</v>
      </c>
      <c r="D230" s="17" t="s">
        <v>847</v>
      </c>
      <c r="E230" s="18" t="s">
        <v>848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846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851</v>
      </c>
      <c r="P230" s="146" t="s">
        <v>150</v>
      </c>
      <c r="Q230" s="39"/>
      <c r="R230" s="199" t="s">
        <v>461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/>
      <c r="AI230" s="188"/>
      <c r="AJ230" s="188"/>
    </row>
    <row r="231" spans="1:36" ht="15" customHeight="1" x14ac:dyDescent="0.25">
      <c r="A231" s="14" t="s">
        <v>8</v>
      </c>
      <c r="B231" s="15" t="s">
        <v>7</v>
      </c>
      <c r="C231" s="16" t="s">
        <v>47</v>
      </c>
      <c r="D231" s="17" t="s">
        <v>853</v>
      </c>
      <c r="E231" s="18" t="s">
        <v>327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854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960</v>
      </c>
      <c r="AI231" s="188"/>
      <c r="AJ231" s="188"/>
    </row>
    <row r="232" spans="1:36" ht="15" customHeight="1" x14ac:dyDescent="0.25">
      <c r="A232" s="14" t="s">
        <v>8</v>
      </c>
      <c r="B232" s="15" t="s">
        <v>63</v>
      </c>
      <c r="C232" s="16" t="s">
        <v>47</v>
      </c>
      <c r="D232" s="17" t="s">
        <v>855</v>
      </c>
      <c r="E232" s="18" t="s">
        <v>856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858</v>
      </c>
      <c r="P232" s="146" t="s">
        <v>125</v>
      </c>
      <c r="Q232" s="39">
        <v>44831</v>
      </c>
      <c r="R232" s="199" t="s">
        <v>461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25">
      <c r="A233" s="14" t="s">
        <v>8</v>
      </c>
      <c r="B233" s="15" t="s">
        <v>7</v>
      </c>
      <c r="C233" s="16" t="s">
        <v>47</v>
      </c>
      <c r="D233" s="17" t="s">
        <v>855</v>
      </c>
      <c r="E233" s="18" t="s">
        <v>857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461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/>
      <c r="AI233" s="188"/>
      <c r="AJ233" s="188"/>
    </row>
    <row r="234" spans="1:36" ht="15" customHeight="1" x14ac:dyDescent="0.25">
      <c r="A234" s="14" t="s">
        <v>6</v>
      </c>
      <c r="B234" s="15" t="s">
        <v>7</v>
      </c>
      <c r="C234" s="16" t="s">
        <v>564</v>
      </c>
      <c r="D234" s="17" t="s">
        <v>859</v>
      </c>
      <c r="E234" s="18" t="s">
        <v>761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25">
      <c r="A235" s="14" t="s">
        <v>8</v>
      </c>
      <c r="B235" s="15" t="s">
        <v>860</v>
      </c>
      <c r="C235" s="16" t="s">
        <v>47</v>
      </c>
      <c r="D235" s="17" t="s">
        <v>859</v>
      </c>
      <c r="E235" s="18" t="s">
        <v>682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25">
      <c r="A236" s="14" t="s">
        <v>6</v>
      </c>
      <c r="B236" s="15" t="s">
        <v>7</v>
      </c>
      <c r="C236" s="16" t="s">
        <v>47</v>
      </c>
      <c r="D236" s="17" t="s">
        <v>861</v>
      </c>
      <c r="E236" s="18" t="s">
        <v>862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947</v>
      </c>
      <c r="AI236" s="189"/>
      <c r="AJ236" s="189"/>
    </row>
    <row r="237" spans="1:36" s="3" customFormat="1" ht="15" customHeight="1" x14ac:dyDescent="0.25">
      <c r="A237" s="14" t="s">
        <v>6</v>
      </c>
      <c r="B237" s="15" t="s">
        <v>63</v>
      </c>
      <c r="C237" s="16" t="s">
        <v>564</v>
      </c>
      <c r="D237" s="17" t="s">
        <v>863</v>
      </c>
      <c r="E237" s="18" t="s">
        <v>283</v>
      </c>
      <c r="F237" s="19"/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25">
      <c r="A238" s="14" t="s">
        <v>6</v>
      </c>
      <c r="B238" s="15" t="s">
        <v>63</v>
      </c>
      <c r="C238" s="16" t="s">
        <v>47</v>
      </c>
      <c r="D238" s="17" t="s">
        <v>864</v>
      </c>
      <c r="E238" s="18" t="s">
        <v>865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866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25">
      <c r="A239" s="14" t="s">
        <v>6</v>
      </c>
      <c r="B239" s="15" t="s">
        <v>7</v>
      </c>
      <c r="C239" s="16" t="s">
        <v>47</v>
      </c>
      <c r="D239" s="17" t="s">
        <v>868</v>
      </c>
      <c r="E239" s="18" t="s">
        <v>867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869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870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/>
      <c r="AI239" s="189"/>
      <c r="AJ239" s="189"/>
    </row>
    <row r="240" spans="1:36" s="3" customFormat="1" ht="15" customHeight="1" x14ac:dyDescent="0.25">
      <c r="A240" s="14" t="s">
        <v>6</v>
      </c>
      <c r="B240" s="15" t="s">
        <v>63</v>
      </c>
      <c r="C240" s="16" t="s">
        <v>47</v>
      </c>
      <c r="D240" s="17" t="s">
        <v>830</v>
      </c>
      <c r="E240" s="18" t="s">
        <v>199</v>
      </c>
      <c r="F240" s="19">
        <v>42740</v>
      </c>
      <c r="G240" s="32">
        <f t="shared" si="39"/>
        <v>145</v>
      </c>
      <c r="H240" s="12" t="s">
        <v>46</v>
      </c>
      <c r="I240" s="33">
        <f t="shared" si="40"/>
        <v>130</v>
      </c>
      <c r="J240" s="11"/>
      <c r="K240" s="34">
        <f t="shared" si="41"/>
        <v>130</v>
      </c>
      <c r="L240" s="35">
        <f t="shared" si="42"/>
        <v>0</v>
      </c>
      <c r="M240" s="37" t="s">
        <v>107</v>
      </c>
      <c r="N240" s="38">
        <v>130</v>
      </c>
      <c r="O240" s="150" t="s">
        <v>871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25">
      <c r="A241" s="14" t="s">
        <v>8</v>
      </c>
      <c r="B241" s="15" t="s">
        <v>63</v>
      </c>
      <c r="C241" s="16" t="s">
        <v>47</v>
      </c>
      <c r="D241" s="17" t="s">
        <v>872</v>
      </c>
      <c r="E241" s="18" t="s">
        <v>873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874</v>
      </c>
      <c r="P241" s="146" t="s">
        <v>133</v>
      </c>
      <c r="Q241" s="39">
        <v>44849</v>
      </c>
      <c r="R241" s="199" t="s">
        <v>461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/>
      <c r="AI241" s="189"/>
      <c r="AJ241" s="189"/>
    </row>
    <row r="242" spans="1:36" s="3" customFormat="1" ht="15" customHeight="1" x14ac:dyDescent="0.25">
      <c r="A242" s="14" t="s">
        <v>6</v>
      </c>
      <c r="B242" s="15" t="s">
        <v>63</v>
      </c>
      <c r="C242" s="16" t="s">
        <v>47</v>
      </c>
      <c r="D242" s="17" t="s">
        <v>875</v>
      </c>
      <c r="E242" s="18" t="s">
        <v>876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877</v>
      </c>
      <c r="P242" s="146" t="s">
        <v>133</v>
      </c>
      <c r="Q242" s="39">
        <v>44849</v>
      </c>
      <c r="R242" s="199" t="s">
        <v>461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25">
      <c r="A243" s="14" t="s">
        <v>6</v>
      </c>
      <c r="B243" s="15" t="s">
        <v>7</v>
      </c>
      <c r="C243" s="16" t="s">
        <v>47</v>
      </c>
      <c r="D243" s="17" t="s">
        <v>878</v>
      </c>
      <c r="E243" s="18" t="s">
        <v>879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881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/>
      <c r="AI243" s="189"/>
      <c r="AJ243" s="189"/>
    </row>
    <row r="244" spans="1:36" ht="15" customHeight="1" x14ac:dyDescent="0.25">
      <c r="A244" s="14" t="s">
        <v>8</v>
      </c>
      <c r="B244" s="15" t="s">
        <v>7</v>
      </c>
      <c r="C244" s="16" t="s">
        <v>47</v>
      </c>
      <c r="D244" s="17" t="s">
        <v>878</v>
      </c>
      <c r="E244" s="18" t="s">
        <v>880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/>
      <c r="AI244" s="188"/>
      <c r="AJ244" s="188"/>
    </row>
    <row r="245" spans="1:36" ht="15" customHeight="1" x14ac:dyDescent="0.25">
      <c r="A245" s="14" t="s">
        <v>6</v>
      </c>
      <c r="B245" s="15" t="s">
        <v>63</v>
      </c>
      <c r="C245" s="16" t="s">
        <v>564</v>
      </c>
      <c r="D245" s="17" t="s">
        <v>882</v>
      </c>
      <c r="E245" s="18" t="s">
        <v>308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883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25">
      <c r="A246" s="14" t="s">
        <v>6</v>
      </c>
      <c r="B246" s="15" t="s">
        <v>63</v>
      </c>
      <c r="C246" s="16" t="s">
        <v>564</v>
      </c>
      <c r="D246" s="17" t="s">
        <v>678</v>
      </c>
      <c r="E246" s="18" t="s">
        <v>884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885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25">
      <c r="A247" s="14" t="s">
        <v>6</v>
      </c>
      <c r="B247" s="15" t="s">
        <v>63</v>
      </c>
      <c r="C247" s="16" t="s">
        <v>564</v>
      </c>
      <c r="D247" s="17" t="s">
        <v>886</v>
      </c>
      <c r="E247" s="18" t="s">
        <v>887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888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25">
      <c r="A248" s="14" t="s">
        <v>8</v>
      </c>
      <c r="B248" s="15" t="s">
        <v>63</v>
      </c>
      <c r="C248" s="16" t="s">
        <v>564</v>
      </c>
      <c r="D248" s="17" t="s">
        <v>889</v>
      </c>
      <c r="E248" s="18" t="s">
        <v>890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25">
      <c r="A249" s="14" t="s">
        <v>8</v>
      </c>
      <c r="B249" s="15" t="s">
        <v>63</v>
      </c>
      <c r="C249" s="16" t="s">
        <v>705</v>
      </c>
      <c r="D249" s="17" t="s">
        <v>891</v>
      </c>
      <c r="E249" s="18" t="s">
        <v>609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892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25">
      <c r="A250" s="14" t="s">
        <v>8</v>
      </c>
      <c r="B250" s="15" t="s">
        <v>7</v>
      </c>
      <c r="C250" s="16" t="s">
        <v>47</v>
      </c>
      <c r="D250" s="17" t="s">
        <v>893</v>
      </c>
      <c r="E250" s="18" t="s">
        <v>894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895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952</v>
      </c>
      <c r="AI250" s="188" t="s">
        <v>953</v>
      </c>
      <c r="AJ250" s="188"/>
    </row>
    <row r="251" spans="1:36" ht="15" customHeight="1" x14ac:dyDescent="0.25">
      <c r="A251" s="14" t="s">
        <v>8</v>
      </c>
      <c r="B251" s="15" t="s">
        <v>63</v>
      </c>
      <c r="C251" s="16" t="s">
        <v>47</v>
      </c>
      <c r="D251" s="17" t="s">
        <v>898</v>
      </c>
      <c r="E251" s="18" t="s">
        <v>899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901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902</v>
      </c>
      <c r="U251" s="202" t="s">
        <v>216</v>
      </c>
      <c r="V251" s="203"/>
      <c r="W251" s="236" t="s">
        <v>461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/>
      <c r="AI251" s="188"/>
      <c r="AJ251" s="188"/>
    </row>
    <row r="252" spans="1:36" ht="15" customHeight="1" x14ac:dyDescent="0.25">
      <c r="A252" s="14" t="s">
        <v>8</v>
      </c>
      <c r="B252" s="15" t="s">
        <v>63</v>
      </c>
      <c r="C252" s="16" t="s">
        <v>47</v>
      </c>
      <c r="D252" s="17" t="s">
        <v>898</v>
      </c>
      <c r="E252" s="18" t="s">
        <v>900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903</v>
      </c>
      <c r="P252" s="146" t="s">
        <v>904</v>
      </c>
      <c r="Q252" s="39"/>
      <c r="R252" s="199" t="s">
        <v>107</v>
      </c>
      <c r="S252" s="200">
        <v>75</v>
      </c>
      <c r="T252" s="201" t="s">
        <v>905</v>
      </c>
      <c r="U252" s="202" t="s">
        <v>906</v>
      </c>
      <c r="V252" s="203"/>
      <c r="W252" s="236" t="s">
        <v>461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/>
      <c r="AI252" s="188"/>
      <c r="AJ252" s="188"/>
    </row>
    <row r="253" spans="1:36" ht="15" customHeight="1" x14ac:dyDescent="0.25">
      <c r="A253" s="14" t="s">
        <v>8</v>
      </c>
      <c r="B253" s="15" t="s">
        <v>7</v>
      </c>
      <c r="C253" s="16" t="s">
        <v>47</v>
      </c>
      <c r="D253" s="17" t="s">
        <v>471</v>
      </c>
      <c r="E253" s="18" t="s">
        <v>908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205</v>
      </c>
      <c r="L253" s="35">
        <f t="shared" si="47"/>
        <v>0</v>
      </c>
      <c r="M253" s="37" t="s">
        <v>144</v>
      </c>
      <c r="N253" s="38">
        <v>205</v>
      </c>
      <c r="O253" s="150"/>
      <c r="P253" s="146"/>
      <c r="Q253" s="39"/>
      <c r="R253" s="199"/>
      <c r="S253" s="200"/>
      <c r="T253" s="201"/>
      <c r="U253" s="202"/>
      <c r="V253" s="203"/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25">
      <c r="A254" s="14" t="s">
        <v>6</v>
      </c>
      <c r="B254" s="15" t="s">
        <v>7</v>
      </c>
      <c r="C254" s="16" t="s">
        <v>145</v>
      </c>
      <c r="D254" s="17" t="s">
        <v>748</v>
      </c>
      <c r="E254" s="18" t="s">
        <v>420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25">
      <c r="A255" s="14" t="s">
        <v>6</v>
      </c>
      <c r="B255" s="15" t="s">
        <v>7</v>
      </c>
      <c r="C255" s="16" t="s">
        <v>47</v>
      </c>
      <c r="D255" s="17" t="s">
        <v>909</v>
      </c>
      <c r="E255" s="18" t="s">
        <v>910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911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/>
      <c r="AI255" s="188"/>
      <c r="AJ255" s="188"/>
    </row>
    <row r="256" spans="1:36" ht="15" customHeight="1" x14ac:dyDescent="0.25">
      <c r="A256" s="14" t="s">
        <v>8</v>
      </c>
      <c r="B256" s="15" t="s">
        <v>7</v>
      </c>
      <c r="C256" s="16" t="s">
        <v>9</v>
      </c>
      <c r="D256" s="17" t="s">
        <v>912</v>
      </c>
      <c r="E256" s="18" t="s">
        <v>913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962</v>
      </c>
      <c r="AI256" s="188"/>
      <c r="AJ256" s="188"/>
    </row>
    <row r="257" spans="1:36" ht="15" customHeight="1" x14ac:dyDescent="0.25">
      <c r="A257" s="14" t="s">
        <v>6</v>
      </c>
      <c r="B257" s="15" t="s">
        <v>7</v>
      </c>
      <c r="C257" s="16" t="s">
        <v>47</v>
      </c>
      <c r="D257" s="17" t="s">
        <v>914</v>
      </c>
      <c r="E257" s="18" t="s">
        <v>915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/>
      <c r="AI257" s="188"/>
      <c r="AJ257" s="188"/>
    </row>
    <row r="258" spans="1:36" ht="15" customHeight="1" x14ac:dyDescent="0.25">
      <c r="A258" s="14" t="s">
        <v>6</v>
      </c>
      <c r="B258" s="15" t="s">
        <v>63</v>
      </c>
      <c r="C258" s="16" t="s">
        <v>47</v>
      </c>
      <c r="D258" s="17" t="s">
        <v>916</v>
      </c>
      <c r="E258" s="18" t="s">
        <v>917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918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919</v>
      </c>
      <c r="U258" s="202" t="s">
        <v>150</v>
      </c>
      <c r="V258" s="203"/>
      <c r="W258" s="236" t="s">
        <v>107</v>
      </c>
      <c r="X258" s="237">
        <v>56</v>
      </c>
      <c r="Y258" s="238" t="s">
        <v>920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25">
      <c r="A259" s="14" t="s">
        <v>8</v>
      </c>
      <c r="B259" s="15" t="s">
        <v>63</v>
      </c>
      <c r="C259" s="16" t="s">
        <v>47</v>
      </c>
      <c r="D259" s="17" t="s">
        <v>921</v>
      </c>
      <c r="E259" s="18" t="s">
        <v>922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140</v>
      </c>
      <c r="L259" s="35">
        <f t="shared" ref="L259:L312" si="49">IF(D259="","",I259-K259)</f>
        <v>50</v>
      </c>
      <c r="M259" s="37" t="s">
        <v>107</v>
      </c>
      <c r="N259" s="38">
        <v>70</v>
      </c>
      <c r="O259" s="150" t="s">
        <v>923</v>
      </c>
      <c r="P259" s="146" t="s">
        <v>151</v>
      </c>
      <c r="Q259" s="39"/>
      <c r="R259" s="199" t="s">
        <v>107</v>
      </c>
      <c r="S259" s="200">
        <v>70</v>
      </c>
      <c r="T259" s="201" t="s">
        <v>924</v>
      </c>
      <c r="U259" s="202" t="s">
        <v>216</v>
      </c>
      <c r="V259" s="203"/>
      <c r="W259" s="236"/>
      <c r="X259" s="237"/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25">
      <c r="A260" s="14" t="s">
        <v>6</v>
      </c>
      <c r="B260" s="15" t="s">
        <v>7</v>
      </c>
      <c r="C260" s="16" t="s">
        <v>47</v>
      </c>
      <c r="D260" s="17" t="s">
        <v>925</v>
      </c>
      <c r="E260" s="18" t="s">
        <v>524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926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927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/>
      <c r="AI260" s="188"/>
      <c r="AJ260" s="188"/>
    </row>
    <row r="261" spans="1:36" ht="15" customHeight="1" x14ac:dyDescent="0.25">
      <c r="A261" s="14" t="s">
        <v>8</v>
      </c>
      <c r="B261" s="15" t="s">
        <v>7</v>
      </c>
      <c r="C261" s="16" t="s">
        <v>47</v>
      </c>
      <c r="D261" s="17" t="s">
        <v>928</v>
      </c>
      <c r="E261" s="18" t="s">
        <v>929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930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/>
      <c r="AI261" s="188"/>
      <c r="AJ261" s="188"/>
    </row>
    <row r="262" spans="1:36" ht="15" customHeight="1" x14ac:dyDescent="0.25">
      <c r="A262" s="14" t="s">
        <v>6</v>
      </c>
      <c r="B262" s="15" t="s">
        <v>7</v>
      </c>
      <c r="C262" s="16" t="s">
        <v>9</v>
      </c>
      <c r="D262" s="17" t="s">
        <v>931</v>
      </c>
      <c r="E262" s="18" t="s">
        <v>308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25">
      <c r="A263" s="14" t="s">
        <v>8</v>
      </c>
      <c r="B263" s="15" t="s">
        <v>63</v>
      </c>
      <c r="C263" s="16" t="s">
        <v>47</v>
      </c>
      <c r="D263" s="17" t="s">
        <v>796</v>
      </c>
      <c r="E263" s="18" t="s">
        <v>932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461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25">
      <c r="A264" s="14" t="s">
        <v>8</v>
      </c>
      <c r="B264" s="15" t="s">
        <v>63</v>
      </c>
      <c r="C264" s="16" t="s">
        <v>47</v>
      </c>
      <c r="D264" s="17" t="s">
        <v>933</v>
      </c>
      <c r="E264" s="18" t="s">
        <v>934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935</v>
      </c>
      <c r="P264" s="146" t="s">
        <v>133</v>
      </c>
      <c r="Q264" s="39"/>
      <c r="R264" s="199" t="s">
        <v>461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25">
      <c r="A265" s="14" t="s">
        <v>8</v>
      </c>
      <c r="B265" s="15" t="s">
        <v>63</v>
      </c>
      <c r="C265" s="16" t="s">
        <v>47</v>
      </c>
      <c r="D265" s="17" t="s">
        <v>936</v>
      </c>
      <c r="E265" s="18" t="s">
        <v>535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937</v>
      </c>
      <c r="P265" s="146" t="s">
        <v>133</v>
      </c>
      <c r="Q265" s="39"/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25">
      <c r="A266" s="14" t="s">
        <v>8</v>
      </c>
      <c r="B266" s="15" t="s">
        <v>63</v>
      </c>
      <c r="C266" s="16" t="s">
        <v>705</v>
      </c>
      <c r="D266" s="17" t="s">
        <v>938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939</v>
      </c>
      <c r="P266" s="146" t="s">
        <v>133</v>
      </c>
      <c r="Q266" s="39"/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25">
      <c r="A267" s="14" t="s">
        <v>6</v>
      </c>
      <c r="B267" s="15" t="s">
        <v>63</v>
      </c>
      <c r="C267" s="16" t="s">
        <v>564</v>
      </c>
      <c r="D267" s="17" t="s">
        <v>869</v>
      </c>
      <c r="E267" s="18" t="s">
        <v>367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940</v>
      </c>
      <c r="P267" s="146" t="s">
        <v>133</v>
      </c>
      <c r="Q267" s="39"/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25">
      <c r="A268" s="14" t="s">
        <v>8</v>
      </c>
      <c r="B268" s="15" t="s">
        <v>63</v>
      </c>
      <c r="C268" s="16" t="s">
        <v>564</v>
      </c>
      <c r="D268" s="17" t="s">
        <v>941</v>
      </c>
      <c r="E268" s="18" t="s">
        <v>942</v>
      </c>
      <c r="F268" s="19"/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25">
      <c r="A269" s="14" t="s">
        <v>8</v>
      </c>
      <c r="B269" s="15" t="s">
        <v>63</v>
      </c>
      <c r="C269" s="16" t="s">
        <v>47</v>
      </c>
      <c r="D269" s="17" t="s">
        <v>943</v>
      </c>
      <c r="E269" s="18" t="s">
        <v>944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25">
      <c r="A270" s="14" t="s">
        <v>6</v>
      </c>
      <c r="B270" s="15" t="s">
        <v>63</v>
      </c>
      <c r="C270" s="16" t="s">
        <v>564</v>
      </c>
      <c r="D270" s="17" t="s">
        <v>945</v>
      </c>
      <c r="E270" s="18" t="s">
        <v>946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25">
      <c r="A271" s="14"/>
      <c r="B271" s="15"/>
      <c r="C271" s="16"/>
      <c r="D271" s="17"/>
      <c r="E271" s="18"/>
      <c r="F271" s="19"/>
      <c r="G271" s="32">
        <f t="shared" si="44"/>
        <v>0</v>
      </c>
      <c r="H271" s="12"/>
      <c r="I271" s="33">
        <f t="shared" si="50"/>
        <v>0</v>
      </c>
      <c r="J271" s="11"/>
      <c r="K271" s="34">
        <f t="shared" si="51"/>
        <v>0</v>
      </c>
      <c r="L271" s="35" t="str">
        <f t="shared" si="49"/>
        <v/>
      </c>
      <c r="M271" s="37"/>
      <c r="N271" s="38"/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25">
      <c r="A272" s="14"/>
      <c r="B272" s="15"/>
      <c r="C272" s="16"/>
      <c r="D272" s="17"/>
      <c r="E272" s="18"/>
      <c r="F272" s="19"/>
      <c r="G272" s="32">
        <f t="shared" si="44"/>
        <v>0</v>
      </c>
      <c r="H272" s="12"/>
      <c r="I272" s="33">
        <f t="shared" si="50"/>
        <v>0</v>
      </c>
      <c r="J272" s="11"/>
      <c r="K272" s="34">
        <f t="shared" si="51"/>
        <v>0</v>
      </c>
      <c r="L272" s="35" t="str">
        <f t="shared" si="49"/>
        <v/>
      </c>
      <c r="M272" s="37"/>
      <c r="N272" s="38"/>
      <c r="O272" s="150"/>
      <c r="P272" s="146"/>
      <c r="Q272" s="39"/>
      <c r="R272" s="199"/>
      <c r="S272" s="200"/>
      <c r="T272" s="201"/>
      <c r="U272" s="202"/>
      <c r="V272" s="203"/>
      <c r="W272" s="236"/>
      <c r="X272" s="237"/>
      <c r="Y272" s="238"/>
      <c r="Z272" s="239"/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25">
      <c r="A273" s="14"/>
      <c r="B273" s="15"/>
      <c r="C273" s="16"/>
      <c r="D273" s="17"/>
      <c r="E273" s="18"/>
      <c r="F273" s="19"/>
      <c r="G273" s="32">
        <f t="shared" si="44"/>
        <v>0</v>
      </c>
      <c r="H273" s="12"/>
      <c r="I273" s="33">
        <f t="shared" si="50"/>
        <v>0</v>
      </c>
      <c r="J273" s="11"/>
      <c r="K273" s="34">
        <f t="shared" si="51"/>
        <v>0</v>
      </c>
      <c r="L273" s="35" t="str">
        <f t="shared" si="49"/>
        <v/>
      </c>
      <c r="M273" s="37"/>
      <c r="N273" s="38"/>
      <c r="O273" s="150"/>
      <c r="P273" s="146"/>
      <c r="Q273" s="39"/>
      <c r="R273" s="199"/>
      <c r="S273" s="200"/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25">
      <c r="A274" s="14"/>
      <c r="B274" s="15"/>
      <c r="C274" s="16"/>
      <c r="D274" s="17"/>
      <c r="E274" s="18"/>
      <c r="F274" s="19"/>
      <c r="G274" s="32">
        <f t="shared" si="44"/>
        <v>0</v>
      </c>
      <c r="H274" s="12"/>
      <c r="I274" s="33">
        <f t="shared" si="50"/>
        <v>0</v>
      </c>
      <c r="J274" s="11"/>
      <c r="K274" s="34">
        <f t="shared" si="51"/>
        <v>0</v>
      </c>
      <c r="L274" s="35" t="str">
        <f t="shared" si="49"/>
        <v/>
      </c>
      <c r="M274" s="37"/>
      <c r="N274" s="38"/>
      <c r="O274" s="150"/>
      <c r="P274" s="146"/>
      <c r="Q274" s="39"/>
      <c r="R274" s="199"/>
      <c r="S274" s="200"/>
      <c r="T274" s="201"/>
      <c r="U274" s="202"/>
      <c r="V274" s="203"/>
      <c r="W274" s="236"/>
      <c r="X274" s="237"/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25">
      <c r="A275" s="14"/>
      <c r="B275" s="15"/>
      <c r="C275" s="16"/>
      <c r="D275" s="17"/>
      <c r="E275" s="18"/>
      <c r="F275" s="19"/>
      <c r="G275" s="32">
        <f t="shared" si="44"/>
        <v>0</v>
      </c>
      <c r="H275" s="12"/>
      <c r="I275" s="33">
        <f t="shared" si="50"/>
        <v>0</v>
      </c>
      <c r="J275" s="11"/>
      <c r="K275" s="34">
        <f t="shared" si="51"/>
        <v>0</v>
      </c>
      <c r="L275" s="35" t="str">
        <f t="shared" si="49"/>
        <v/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25">
      <c r="A276" s="14"/>
      <c r="B276" s="15"/>
      <c r="C276" s="16"/>
      <c r="D276" s="17"/>
      <c r="E276" s="18"/>
      <c r="F276" s="19"/>
      <c r="G276" s="32">
        <f t="shared" si="44"/>
        <v>0</v>
      </c>
      <c r="H276" s="12"/>
      <c r="I276" s="33">
        <f t="shared" si="50"/>
        <v>0</v>
      </c>
      <c r="J276" s="11"/>
      <c r="K276" s="34">
        <f t="shared" si="51"/>
        <v>0</v>
      </c>
      <c r="L276" s="35" t="str">
        <f t="shared" si="49"/>
        <v/>
      </c>
      <c r="M276" s="37"/>
      <c r="N276" s="38"/>
      <c r="O276" s="150"/>
      <c r="P276" s="146"/>
      <c r="Q276" s="39"/>
      <c r="R276" s="199"/>
      <c r="S276" s="200"/>
      <c r="T276" s="201"/>
      <c r="U276" s="202"/>
      <c r="V276" s="203"/>
      <c r="W276" s="236"/>
      <c r="X276" s="237"/>
      <c r="Y276" s="238"/>
      <c r="Z276" s="239"/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25">
      <c r="A277" s="14"/>
      <c r="B277" s="15"/>
      <c r="C277" s="16"/>
      <c r="D277" s="17"/>
      <c r="E277" s="18"/>
      <c r="F277" s="19"/>
      <c r="G277" s="32">
        <f t="shared" si="44"/>
        <v>0</v>
      </c>
      <c r="H277" s="12"/>
      <c r="I277" s="33">
        <f t="shared" si="50"/>
        <v>0</v>
      </c>
      <c r="J277" s="11"/>
      <c r="K277" s="34">
        <f t="shared" si="51"/>
        <v>0</v>
      </c>
      <c r="L277" s="35" t="str">
        <f t="shared" si="49"/>
        <v/>
      </c>
      <c r="M277" s="37"/>
      <c r="N277" s="38"/>
      <c r="O277" s="150"/>
      <c r="P277" s="146"/>
      <c r="Q277" s="39"/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25">
      <c r="A278" s="14"/>
      <c r="B278" s="15"/>
      <c r="C278" s="16"/>
      <c r="D278" s="17"/>
      <c r="E278" s="18"/>
      <c r="F278" s="19"/>
      <c r="G278" s="32">
        <f t="shared" si="44"/>
        <v>0</v>
      </c>
      <c r="H278" s="12"/>
      <c r="I278" s="33">
        <f t="shared" si="50"/>
        <v>0</v>
      </c>
      <c r="J278" s="11"/>
      <c r="K278" s="34">
        <f t="shared" si="51"/>
        <v>0</v>
      </c>
      <c r="L278" s="35" t="str">
        <f t="shared" si="49"/>
        <v/>
      </c>
      <c r="M278" s="37"/>
      <c r="N278" s="38"/>
      <c r="O278" s="150"/>
      <c r="P278" s="146"/>
      <c r="Q278" s="39"/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25">
      <c r="A279" s="14"/>
      <c r="B279" s="15"/>
      <c r="C279" s="16"/>
      <c r="D279" s="17"/>
      <c r="E279" s="18"/>
      <c r="F279" s="19"/>
      <c r="G279" s="32">
        <f t="shared" si="44"/>
        <v>0</v>
      </c>
      <c r="H279" s="12"/>
      <c r="I279" s="33">
        <f t="shared" si="50"/>
        <v>0</v>
      </c>
      <c r="J279" s="11"/>
      <c r="K279" s="34">
        <f t="shared" si="51"/>
        <v>0</v>
      </c>
      <c r="L279" s="35" t="str">
        <f t="shared" si="49"/>
        <v/>
      </c>
      <c r="M279" s="37"/>
      <c r="N279" s="38"/>
      <c r="O279" s="150"/>
      <c r="P279" s="146"/>
      <c r="Q279" s="39"/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25">
      <c r="A280" s="14"/>
      <c r="B280" s="15"/>
      <c r="C280" s="16"/>
      <c r="D280" s="17"/>
      <c r="E280" s="18"/>
      <c r="F280" s="19"/>
      <c r="G280" s="32">
        <f t="shared" si="44"/>
        <v>0</v>
      </c>
      <c r="H280" s="12"/>
      <c r="I280" s="33">
        <f t="shared" si="50"/>
        <v>0</v>
      </c>
      <c r="J280" s="11"/>
      <c r="K280" s="34">
        <f t="shared" si="51"/>
        <v>0</v>
      </c>
      <c r="L280" s="35" t="str">
        <f t="shared" si="49"/>
        <v/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25">
      <c r="A281" s="14"/>
      <c r="B281" s="15"/>
      <c r="C281" s="16"/>
      <c r="D281" s="17"/>
      <c r="E281" s="18"/>
      <c r="F281" s="19"/>
      <c r="G281" s="32">
        <f t="shared" si="44"/>
        <v>0</v>
      </c>
      <c r="H281" s="12"/>
      <c r="I281" s="33">
        <f t="shared" ref="I281:I310" si="53">IF(OR(H281="Non",H281=""),G281,MAX(0,G281-15))</f>
        <v>0</v>
      </c>
      <c r="J281" s="11"/>
      <c r="K281" s="34">
        <f t="shared" ref="K281:K310" si="54">SUM(N281,S281,X281)</f>
        <v>0</v>
      </c>
      <c r="L281" s="35" t="str">
        <f t="shared" si="49"/>
        <v/>
      </c>
      <c r="M281" s="37"/>
      <c r="N281" s="38"/>
      <c r="O281" s="150"/>
      <c r="P281" s="146"/>
      <c r="Q281" s="39"/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25">
      <c r="A282" s="14"/>
      <c r="B282" s="15"/>
      <c r="C282" s="16"/>
      <c r="D282" s="17"/>
      <c r="E282" s="18"/>
      <c r="F282" s="19"/>
      <c r="G282" s="32">
        <f t="shared" si="44"/>
        <v>0</v>
      </c>
      <c r="H282" s="12"/>
      <c r="I282" s="33">
        <f t="shared" si="53"/>
        <v>0</v>
      </c>
      <c r="J282" s="11"/>
      <c r="K282" s="34">
        <f t="shared" si="54"/>
        <v>0</v>
      </c>
      <c r="L282" s="35" t="str">
        <f t="shared" si="49"/>
        <v/>
      </c>
      <c r="M282" s="37"/>
      <c r="N282" s="38"/>
      <c r="O282" s="150"/>
      <c r="P282" s="146"/>
      <c r="Q282" s="39"/>
      <c r="R282" s="199"/>
      <c r="S282" s="200"/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25">
      <c r="A283" s="14"/>
      <c r="B283" s="15"/>
      <c r="C283" s="16"/>
      <c r="D283" s="17"/>
      <c r="E283" s="18"/>
      <c r="F283" s="19"/>
      <c r="G283" s="32">
        <f t="shared" si="44"/>
        <v>0</v>
      </c>
      <c r="H283" s="12"/>
      <c r="I283" s="33">
        <f t="shared" si="53"/>
        <v>0</v>
      </c>
      <c r="J283" s="11"/>
      <c r="K283" s="34">
        <f t="shared" si="54"/>
        <v>0</v>
      </c>
      <c r="L283" s="35" t="str">
        <f t="shared" si="49"/>
        <v/>
      </c>
      <c r="M283" s="37"/>
      <c r="N283" s="38"/>
      <c r="O283" s="150"/>
      <c r="P283" s="146"/>
      <c r="Q283" s="39"/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25">
      <c r="A284" s="14"/>
      <c r="B284" s="15"/>
      <c r="C284" s="16"/>
      <c r="D284" s="17"/>
      <c r="E284" s="18"/>
      <c r="F284" s="19"/>
      <c r="G284" s="32">
        <f t="shared" si="44"/>
        <v>0</v>
      </c>
      <c r="H284" s="12"/>
      <c r="I284" s="33">
        <f t="shared" si="53"/>
        <v>0</v>
      </c>
      <c r="J284" s="11"/>
      <c r="K284" s="34">
        <f t="shared" si="54"/>
        <v>0</v>
      </c>
      <c r="L284" s="35" t="str">
        <f t="shared" si="49"/>
        <v/>
      </c>
      <c r="M284" s="37"/>
      <c r="N284" s="38"/>
      <c r="O284" s="150"/>
      <c r="P284" s="146"/>
      <c r="Q284" s="39"/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25">
      <c r="A285" s="14"/>
      <c r="B285" s="15"/>
      <c r="C285" s="16"/>
      <c r="D285" s="17"/>
      <c r="E285" s="18"/>
      <c r="F285" s="19"/>
      <c r="G285" s="32">
        <f t="shared" si="44"/>
        <v>0</v>
      </c>
      <c r="H285" s="12"/>
      <c r="I285" s="33">
        <f t="shared" si="53"/>
        <v>0</v>
      </c>
      <c r="J285" s="11"/>
      <c r="K285" s="34">
        <f t="shared" si="54"/>
        <v>0</v>
      </c>
      <c r="L285" s="35" t="str">
        <f t="shared" si="49"/>
        <v/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25">
      <c r="A286" s="14"/>
      <c r="B286" s="15"/>
      <c r="C286" s="16"/>
      <c r="D286" s="17"/>
      <c r="E286" s="18"/>
      <c r="F286" s="19"/>
      <c r="G286" s="32">
        <f t="shared" si="44"/>
        <v>0</v>
      </c>
      <c r="H286" s="12"/>
      <c r="I286" s="33">
        <f t="shared" si="53"/>
        <v>0</v>
      </c>
      <c r="J286" s="11"/>
      <c r="K286" s="34">
        <f t="shared" si="54"/>
        <v>0</v>
      </c>
      <c r="L286" s="35" t="str">
        <f t="shared" si="49"/>
        <v/>
      </c>
      <c r="M286" s="37"/>
      <c r="N286" s="38"/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25">
      <c r="A287" s="14"/>
      <c r="B287" s="15"/>
      <c r="C287" s="16"/>
      <c r="D287" s="17"/>
      <c r="E287" s="18"/>
      <c r="F287" s="19"/>
      <c r="G287" s="32">
        <f t="shared" si="44"/>
        <v>0</v>
      </c>
      <c r="H287" s="12"/>
      <c r="I287" s="33">
        <f t="shared" si="53"/>
        <v>0</v>
      </c>
      <c r="J287" s="11"/>
      <c r="K287" s="34">
        <f t="shared" si="54"/>
        <v>0</v>
      </c>
      <c r="L287" s="35" t="str">
        <f t="shared" si="49"/>
        <v/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25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0"/>
      <c r="P288" s="146"/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25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0"/>
      <c r="P289" s="146"/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25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0"/>
      <c r="P290" s="146"/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25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0"/>
      <c r="P291" s="146"/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25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25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25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0"/>
      <c r="P294" s="146"/>
      <c r="Q294" s="39"/>
      <c r="R294" s="199"/>
      <c r="S294" s="200"/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25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0"/>
      <c r="P295" s="146"/>
      <c r="Q295" s="39"/>
      <c r="R295" s="199"/>
      <c r="S295" s="200"/>
      <c r="T295" s="201"/>
      <c r="U295" s="202"/>
      <c r="V295" s="203"/>
      <c r="W295" s="236"/>
      <c r="X295" s="237"/>
      <c r="Y295" s="238"/>
      <c r="Z295" s="239"/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25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0"/>
      <c r="P296" s="146"/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25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0"/>
      <c r="P297" s="146"/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2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2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2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2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2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2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2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2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2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2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2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2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2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2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3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3.8" thickBot="1" x14ac:dyDescent="0.3">
      <c r="A313" s="93"/>
      <c r="C313" s="93"/>
      <c r="D313" s="94"/>
      <c r="E313" s="95"/>
      <c r="F313" s="93"/>
      <c r="G313" s="96">
        <f>SUM(G3:G312)</f>
        <v>45015</v>
      </c>
      <c r="H313" s="94"/>
      <c r="I313" s="97">
        <f>SUM(I3:I312)</f>
        <v>44310</v>
      </c>
      <c r="J313" s="98"/>
      <c r="K313" s="99">
        <f>SUM(K3:K312)</f>
        <v>40964.959999999999</v>
      </c>
      <c r="L313" s="100">
        <f>SUM(L3:L312)</f>
        <v>3345.04</v>
      </c>
      <c r="M313" s="101"/>
      <c r="N313" s="151">
        <f>SUM(N3:N312)</f>
        <v>32474.32</v>
      </c>
      <c r="O313" s="101"/>
      <c r="P313" s="101"/>
      <c r="Q313" s="101"/>
      <c r="R313" s="214"/>
      <c r="S313" s="215">
        <f>SUM(S3:S312)</f>
        <v>5897.32</v>
      </c>
      <c r="T313" s="214"/>
      <c r="U313" s="214"/>
      <c r="V313" s="214"/>
      <c r="W313" s="255"/>
      <c r="X313" s="256">
        <f>SUM(X3:X312)</f>
        <v>2593.3199999999997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3.8" thickBot="1" x14ac:dyDescent="0.3">
      <c r="A314" s="93">
        <f>COUNTA($A$3:$A$312)</f>
        <v>268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3.8" thickBot="1" x14ac:dyDescent="0.3">
      <c r="A315" s="109">
        <f>COUNTIF(B3:B312,"=QUALIFIEE")</f>
        <v>214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825</v>
      </c>
      <c r="L315" s="93"/>
      <c r="N315" s="274">
        <f>SUMIF($M$3:$M$312,"Pass'Sport",$N$3:$N$312) + SUMIF($R$3:$R$312,"Pass'Sport",$S$3:$S$312) + SUMIF($W$3:$W$312,"Pass'Sport",$X$3:$X$312)</f>
        <v>1204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3.8" thickBot="1" x14ac:dyDescent="0.3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3.8" thickBot="1" x14ac:dyDescent="0.3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826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3.8" thickBot="1" x14ac:dyDescent="0.3">
      <c r="A318" s="114">
        <f>COUNTIF(B3:B312,"=en cours")</f>
        <v>1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3.8" thickBot="1" x14ac:dyDescent="0.3">
      <c r="A319" s="121">
        <f>COUNTIF(B3:B312,"=ABSENT")</f>
        <v>53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827</v>
      </c>
      <c r="L319" s="123"/>
      <c r="M319" s="124"/>
      <c r="N319" s="277">
        <f>COUNTA($A$3:$A$312)-COUNTA($AH$3:$AH$312)</f>
        <v>98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3.8" thickBot="1" x14ac:dyDescent="0.3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3.8" thickBot="1" x14ac:dyDescent="0.3">
      <c r="A321" s="147">
        <f>COUNTIF($C$3:$C$312,"=DIR")</f>
        <v>15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3.8" thickBot="1" x14ac:dyDescent="0.3">
      <c r="A322" s="114">
        <f>COUNTIF($C$3:$C$312,"=JOU")</f>
        <v>215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3.8" thickBot="1" x14ac:dyDescent="0.3">
      <c r="A323" s="119">
        <f>COUNTIF($C$3:$C$312,"=LOI")</f>
        <v>18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3.8" thickBot="1" x14ac:dyDescent="0.3">
      <c r="A324" s="114">
        <f>COUNTIF($C$3:$C$312,"=BAB")</f>
        <v>3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3.8" thickBot="1" x14ac:dyDescent="0.3">
      <c r="A325" s="114">
        <f>COUNTIF($C$3:$C$312,"=FIT")</f>
        <v>12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178.66935483870967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3.8" thickBot="1" x14ac:dyDescent="0.3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165.33582089552237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25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25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25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25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25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25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25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2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25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2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2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2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2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2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25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2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2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2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2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2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2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2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2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2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2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114" priority="250">
      <formula>AND($D3&lt;&gt;"",$AH3="")</formula>
    </cfRule>
  </conditionalFormatting>
  <conditionalFormatting sqref="J112">
    <cfRule type="expression" dxfId="113" priority="119">
      <formula>OR($I112=0,$D112="")</formula>
    </cfRule>
  </conditionalFormatting>
  <conditionalFormatting sqref="K112:L112">
    <cfRule type="expression" dxfId="112" priority="95">
      <formula>$I112=0</formula>
    </cfRule>
  </conditionalFormatting>
  <conditionalFormatting sqref="AD112:AG112">
    <cfRule type="expression" dxfId="111" priority="117">
      <formula>OR($AC112&lt;&gt;"Oui",$AD112=0)</formula>
    </cfRule>
  </conditionalFormatting>
  <conditionalFormatting sqref="L112">
    <cfRule type="cellIs" dxfId="110" priority="116" operator="between">
      <formula>1</formula>
      <formula>250</formula>
    </cfRule>
  </conditionalFormatting>
  <conditionalFormatting sqref="K112">
    <cfRule type="expression" dxfId="109" priority="114">
      <formula>AND($L112&gt;0,$L112&lt;&gt;"")</formula>
    </cfRule>
    <cfRule type="expression" dxfId="108" priority="115">
      <formula>$I112&gt;0</formula>
    </cfRule>
  </conditionalFormatting>
  <conditionalFormatting sqref="H112 E112:F112 A112:C112">
    <cfRule type="expression" dxfId="107" priority="113">
      <formula>AND($D112&lt;&gt;"",A112="")</formula>
    </cfRule>
  </conditionalFormatting>
  <conditionalFormatting sqref="M112:P112 R112:AB112">
    <cfRule type="expression" dxfId="106" priority="111">
      <formula>$I112=0</formula>
    </cfRule>
  </conditionalFormatting>
  <conditionalFormatting sqref="AD112:AG112">
    <cfRule type="expression" dxfId="105" priority="110">
      <formula>$AC112&lt;&gt;"Oui"</formula>
    </cfRule>
  </conditionalFormatting>
  <conditionalFormatting sqref="O112:P112">
    <cfRule type="expression" dxfId="104" priority="108">
      <formula>OR($M112="",$M112="Espèces",$M112="Carte Bleue")</formula>
    </cfRule>
  </conditionalFormatting>
  <conditionalFormatting sqref="T112:U112">
    <cfRule type="expression" dxfId="103" priority="107">
      <formula>OR($R112="",$R112="Espèces",$R112="Carte Bleue")</formula>
    </cfRule>
  </conditionalFormatting>
  <conditionalFormatting sqref="Y112:Z112">
    <cfRule type="expression" dxfId="102" priority="109">
      <formula>OR($W112="",$W112="Espèces",$W112="Carte Bleue")</formula>
    </cfRule>
  </conditionalFormatting>
  <conditionalFormatting sqref="N112">
    <cfRule type="expression" dxfId="101" priority="106">
      <formula>$M112=""</formula>
    </cfRule>
  </conditionalFormatting>
  <conditionalFormatting sqref="S112 V112">
    <cfRule type="expression" dxfId="100" priority="105">
      <formula>$R112=""</formula>
    </cfRule>
  </conditionalFormatting>
  <conditionalFormatting sqref="X112 AA112">
    <cfRule type="expression" dxfId="99" priority="104">
      <formula>$W112=""</formula>
    </cfRule>
  </conditionalFormatting>
  <conditionalFormatting sqref="M112">
    <cfRule type="expression" dxfId="98" priority="103">
      <formula>AND($I112&gt;0,$M112="")</formula>
    </cfRule>
  </conditionalFormatting>
  <conditionalFormatting sqref="N112">
    <cfRule type="expression" dxfId="97" priority="101">
      <formula>AND($M112&lt;&gt;"",$N112="")</formula>
    </cfRule>
  </conditionalFormatting>
  <conditionalFormatting sqref="O112">
    <cfRule type="expression" dxfId="96" priority="100">
      <formula>AND($M112="Chèque",$O112="")</formula>
    </cfRule>
  </conditionalFormatting>
  <conditionalFormatting sqref="P112">
    <cfRule type="expression" dxfId="95" priority="99">
      <formula>AND($M112="Chèque",$P112="")</formula>
    </cfRule>
  </conditionalFormatting>
  <conditionalFormatting sqref="R112">
    <cfRule type="expression" dxfId="94" priority="98">
      <formula>AND($I112&gt;0,$L112&gt;0,$M112&lt;&gt;"",$R112="")</formula>
    </cfRule>
  </conditionalFormatting>
  <conditionalFormatting sqref="AE112:AG112">
    <cfRule type="expression" dxfId="93" priority="97">
      <formula>AND(VALUE($AD112)&gt;0,AE112="")</formula>
    </cfRule>
  </conditionalFormatting>
  <conditionalFormatting sqref="AD112">
    <cfRule type="expression" dxfId="92" priority="96">
      <formula>AND(VALUE($AD112)&gt;0,OR($AE112="",$AF112=""))</formula>
    </cfRule>
  </conditionalFormatting>
  <conditionalFormatting sqref="AB112">
    <cfRule type="expression" dxfId="91" priority="118">
      <formula>$F112&lt;VALUE("01/01/2006")</formula>
    </cfRule>
  </conditionalFormatting>
  <conditionalFormatting sqref="Q112">
    <cfRule type="expression" dxfId="90" priority="94">
      <formula>$I112=0</formula>
    </cfRule>
  </conditionalFormatting>
  <conditionalFormatting sqref="Q112">
    <cfRule type="expression" dxfId="89" priority="93">
      <formula>AND($M112&lt;&gt;"",$Q112="")</formula>
    </cfRule>
  </conditionalFormatting>
  <conditionalFormatting sqref="T113:U113">
    <cfRule type="expression" dxfId="88" priority="92">
      <formula>OR($R113="",$R113="Espèces",$R113="Carte Bleue")</formula>
    </cfRule>
  </conditionalFormatting>
  <conditionalFormatting sqref="S113">
    <cfRule type="expression" dxfId="87" priority="91">
      <formula>$M113=""</formula>
    </cfRule>
  </conditionalFormatting>
  <conditionalFormatting sqref="R113">
    <cfRule type="expression" dxfId="86" priority="90">
      <formula>AND($I113&gt;0,$M113="")</formula>
    </cfRule>
  </conditionalFormatting>
  <conditionalFormatting sqref="S113">
    <cfRule type="expression" dxfId="85" priority="89">
      <formula>AND($M113&lt;&gt;"",$N113="")</formula>
    </cfRule>
  </conditionalFormatting>
  <conditionalFormatting sqref="T113">
    <cfRule type="expression" dxfId="84" priority="88">
      <formula>AND($M113="Chèque",$O113="")</formula>
    </cfRule>
  </conditionalFormatting>
  <conditionalFormatting sqref="U113">
    <cfRule type="expression" dxfId="83" priority="87">
      <formula>AND($M113="Chèque",$P113="")</formula>
    </cfRule>
  </conditionalFormatting>
  <conditionalFormatting sqref="S114">
    <cfRule type="expression" dxfId="82" priority="86">
      <formula>$M114=""</formula>
    </cfRule>
  </conditionalFormatting>
  <conditionalFormatting sqref="S114">
    <cfRule type="expression" dxfId="81" priority="85">
      <formula>AND($M114&lt;&gt;"",$N114="")</formula>
    </cfRule>
  </conditionalFormatting>
  <conditionalFormatting sqref="A149:A150">
    <cfRule type="expression" dxfId="80" priority="252">
      <formula>AND($D148&lt;&gt;"",A149="")</formula>
    </cfRule>
  </conditionalFormatting>
  <conditionalFormatting sqref="K170:L170">
    <cfRule type="expression" dxfId="79" priority="56">
      <formula>$I170=0</formula>
    </cfRule>
  </conditionalFormatting>
  <conditionalFormatting sqref="AD170:AG170">
    <cfRule type="expression" dxfId="78" priority="80">
      <formula>OR($AC170&lt;&gt;"Oui",$AD170=0)</formula>
    </cfRule>
  </conditionalFormatting>
  <conditionalFormatting sqref="L170">
    <cfRule type="cellIs" dxfId="77" priority="79" operator="between">
      <formula>1</formula>
      <formula>250</formula>
    </cfRule>
  </conditionalFormatting>
  <conditionalFormatting sqref="K170">
    <cfRule type="expression" dxfId="76" priority="77">
      <formula>AND($L170&gt;0,$L170&lt;&gt;"")</formula>
    </cfRule>
    <cfRule type="expression" dxfId="75" priority="78">
      <formula>$I170&gt;0</formula>
    </cfRule>
  </conditionalFormatting>
  <conditionalFormatting sqref="H170 A170 C170 E170:F170">
    <cfRule type="expression" dxfId="74" priority="76">
      <formula>AND($D170&lt;&gt;"",A170="")</formula>
    </cfRule>
  </conditionalFormatting>
  <conditionalFormatting sqref="Q170">
    <cfRule type="expression" dxfId="73" priority="75">
      <formula>$M170=""</formula>
    </cfRule>
  </conditionalFormatting>
  <conditionalFormatting sqref="V170">
    <cfRule type="expression" dxfId="72" priority="74">
      <formula>$R170=""</formula>
    </cfRule>
  </conditionalFormatting>
  <conditionalFormatting sqref="AA170">
    <cfRule type="expression" dxfId="71" priority="73">
      <formula>$W170=""</formula>
    </cfRule>
  </conditionalFormatting>
  <conditionalFormatting sqref="M170:AB170">
    <cfRule type="expression" dxfId="70" priority="72">
      <formula>$I170=0</formula>
    </cfRule>
  </conditionalFormatting>
  <conditionalFormatting sqref="AD170:AG170">
    <cfRule type="expression" dxfId="69" priority="71">
      <formula>$AC170&lt;&gt;"Oui"</formula>
    </cfRule>
  </conditionalFormatting>
  <conditionalFormatting sqref="O170:P170">
    <cfRule type="expression" dxfId="68" priority="69">
      <formula>OR($M170="",$M170="Espèces",$M170="Carte Bleue")</formula>
    </cfRule>
  </conditionalFormatting>
  <conditionalFormatting sqref="T170:U170">
    <cfRule type="expression" dxfId="67" priority="68">
      <formula>OR($R170="",$R170="Espèces",$R170="Carte Bleue")</formula>
    </cfRule>
  </conditionalFormatting>
  <conditionalFormatting sqref="Y170:Z170">
    <cfRule type="expression" dxfId="66" priority="70">
      <formula>OR($W170="",$W170="Espèces",$W170="Carte Bleue")</formula>
    </cfRule>
  </conditionalFormatting>
  <conditionalFormatting sqref="N170">
    <cfRule type="expression" dxfId="65" priority="67">
      <formula>$M170=""</formula>
    </cfRule>
  </conditionalFormatting>
  <conditionalFormatting sqref="S170">
    <cfRule type="expression" dxfId="64" priority="66">
      <formula>$R170=""</formula>
    </cfRule>
  </conditionalFormatting>
  <conditionalFormatting sqref="X170">
    <cfRule type="expression" dxfId="63" priority="65">
      <formula>$W170=""</formula>
    </cfRule>
  </conditionalFormatting>
  <conditionalFormatting sqref="M170">
    <cfRule type="expression" dxfId="62" priority="64">
      <formula>AND($I170&gt;0,$M170="")</formula>
    </cfRule>
  </conditionalFormatting>
  <conditionalFormatting sqref="Q170">
    <cfRule type="expression" dxfId="61" priority="63">
      <formula>AND($M170&lt;&gt;"",$Q170="")</formula>
    </cfRule>
  </conditionalFormatting>
  <conditionalFormatting sqref="N170">
    <cfRule type="expression" dxfId="60" priority="62">
      <formula>AND($M170&lt;&gt;"",$N170="")</formula>
    </cfRule>
  </conditionalFormatting>
  <conditionalFormatting sqref="O170">
    <cfRule type="expression" dxfId="59" priority="61">
      <formula>AND($M170="Chèque",$O170="")</formula>
    </cfRule>
  </conditionalFormatting>
  <conditionalFormatting sqref="P170">
    <cfRule type="expression" dxfId="58" priority="60">
      <formula>AND($M170="Chèque",$P170="")</formula>
    </cfRule>
  </conditionalFormatting>
  <conditionalFormatting sqref="R170">
    <cfRule type="expression" dxfId="57" priority="59">
      <formula>AND($I170&gt;0,$L170&gt;0,$M170&lt;&gt;"",$R170="")</formula>
    </cfRule>
  </conditionalFormatting>
  <conditionalFormatting sqref="AE170:AG170">
    <cfRule type="expression" dxfId="56" priority="58">
      <formula>AND(VALUE($AD170)&gt;0,AE170="")</formula>
    </cfRule>
  </conditionalFormatting>
  <conditionalFormatting sqref="AD170">
    <cfRule type="expression" dxfId="55" priority="57">
      <formula>AND(VALUE($AD170)&gt;0,OR($AE170="",$AF170=""))</formula>
    </cfRule>
  </conditionalFormatting>
  <conditionalFormatting sqref="AB170">
    <cfRule type="expression" dxfId="54" priority="81">
      <formula>$F170&lt;VALUE("01/01/2006")</formula>
    </cfRule>
  </conditionalFormatting>
  <conditionalFormatting sqref="B170">
    <cfRule type="expression" dxfId="53" priority="55">
      <formula>AND($D170&lt;&gt;"",B170="")</formula>
    </cfRule>
  </conditionalFormatting>
  <conditionalFormatting sqref="J170">
    <cfRule type="expression" dxfId="52" priority="82">
      <formula>OR($I170=0,$D170="")</formula>
    </cfRule>
  </conditionalFormatting>
  <conditionalFormatting sqref="K171:L171">
    <cfRule type="expression" dxfId="51" priority="27">
      <formula>$I171=0</formula>
    </cfRule>
  </conditionalFormatting>
  <conditionalFormatting sqref="AD171:AG171">
    <cfRule type="expression" dxfId="50" priority="51">
      <formula>OR($AC171&lt;&gt;"Oui",$AD171=0)</formula>
    </cfRule>
  </conditionalFormatting>
  <conditionalFormatting sqref="L171">
    <cfRule type="cellIs" dxfId="49" priority="50" operator="between">
      <formula>1</formula>
      <formula>250</formula>
    </cfRule>
  </conditionalFormatting>
  <conditionalFormatting sqref="K171">
    <cfRule type="expression" dxfId="48" priority="48">
      <formula>AND($L171&gt;0,$L171&lt;&gt;"")</formula>
    </cfRule>
    <cfRule type="expression" dxfId="47" priority="49">
      <formula>$I171&gt;0</formula>
    </cfRule>
  </conditionalFormatting>
  <conditionalFormatting sqref="H171 A171 C171 E171:F171">
    <cfRule type="expression" dxfId="46" priority="47">
      <formula>AND($D171&lt;&gt;"",A171="")</formula>
    </cfRule>
  </conditionalFormatting>
  <conditionalFormatting sqref="Q171">
    <cfRule type="expression" dxfId="45" priority="46">
      <formula>$M171=""</formula>
    </cfRule>
  </conditionalFormatting>
  <conditionalFormatting sqref="V171">
    <cfRule type="expression" dxfId="44" priority="45">
      <formula>$R171=""</formula>
    </cfRule>
  </conditionalFormatting>
  <conditionalFormatting sqref="AA171">
    <cfRule type="expression" dxfId="43" priority="44">
      <formula>$W171=""</formula>
    </cfRule>
  </conditionalFormatting>
  <conditionalFormatting sqref="M171:AB171">
    <cfRule type="expression" dxfId="42" priority="43">
      <formula>$I171=0</formula>
    </cfRule>
  </conditionalFormatting>
  <conditionalFormatting sqref="AD171:AG171">
    <cfRule type="expression" dxfId="41" priority="42">
      <formula>$AC171&lt;&gt;"Oui"</formula>
    </cfRule>
  </conditionalFormatting>
  <conditionalFormatting sqref="O171:P171">
    <cfRule type="expression" dxfId="40" priority="40">
      <formula>OR($M171="",$M171="Espèces",$M171="Carte Bleue")</formula>
    </cfRule>
  </conditionalFormatting>
  <conditionalFormatting sqref="T171:U171">
    <cfRule type="expression" dxfId="39" priority="39">
      <formula>OR($R171="",$R171="Espèces",$R171="Carte Bleue")</formula>
    </cfRule>
  </conditionalFormatting>
  <conditionalFormatting sqref="Y171:Z171">
    <cfRule type="expression" dxfId="38" priority="41">
      <formula>OR($W171="",$W171="Espèces",$W171="Carte Bleue")</formula>
    </cfRule>
  </conditionalFormatting>
  <conditionalFormatting sqref="N171">
    <cfRule type="expression" dxfId="37" priority="38">
      <formula>$M171=""</formula>
    </cfRule>
  </conditionalFormatting>
  <conditionalFormatting sqref="S171">
    <cfRule type="expression" dxfId="36" priority="37">
      <formula>$R171=""</formula>
    </cfRule>
  </conditionalFormatting>
  <conditionalFormatting sqref="X171">
    <cfRule type="expression" dxfId="35" priority="36">
      <formula>$W171=""</formula>
    </cfRule>
  </conditionalFormatting>
  <conditionalFormatting sqref="M171">
    <cfRule type="expression" dxfId="34" priority="35">
      <formula>AND($I171&gt;0,$M171="")</formula>
    </cfRule>
  </conditionalFormatting>
  <conditionalFormatting sqref="Q171">
    <cfRule type="expression" dxfId="33" priority="34">
      <formula>AND($M171&lt;&gt;"",$Q171="")</formula>
    </cfRule>
  </conditionalFormatting>
  <conditionalFormatting sqref="N171">
    <cfRule type="expression" dxfId="32" priority="33">
      <formula>AND($M171&lt;&gt;"",$N171="")</formula>
    </cfRule>
  </conditionalFormatting>
  <conditionalFormatting sqref="O171">
    <cfRule type="expression" dxfId="31" priority="32">
      <formula>AND($M171="Chèque",$O171="")</formula>
    </cfRule>
  </conditionalFormatting>
  <conditionalFormatting sqref="P171">
    <cfRule type="expression" dxfId="30" priority="31">
      <formula>AND($M171="Chèque",$P171="")</formula>
    </cfRule>
  </conditionalFormatting>
  <conditionalFormatting sqref="R171">
    <cfRule type="expression" dxfId="29" priority="30">
      <formula>AND($I171&gt;0,$L171&gt;0,$M171&lt;&gt;"",$R171="")</formula>
    </cfRule>
  </conditionalFormatting>
  <conditionalFormatting sqref="AE171:AG171">
    <cfRule type="expression" dxfId="28" priority="29">
      <formula>AND(VALUE($AD171)&gt;0,AE171="")</formula>
    </cfRule>
  </conditionalFormatting>
  <conditionalFormatting sqref="AD171">
    <cfRule type="expression" dxfId="27" priority="28">
      <formula>AND(VALUE($AD171)&gt;0,OR($AE171="",$AF171=""))</formula>
    </cfRule>
  </conditionalFormatting>
  <conditionalFormatting sqref="AB171">
    <cfRule type="expression" dxfId="26" priority="52">
      <formula>$F171&lt;VALUE("01/01/2006")</formula>
    </cfRule>
  </conditionalFormatting>
  <conditionalFormatting sqref="B171">
    <cfRule type="expression" dxfId="25" priority="26">
      <formula>AND($D171&lt;&gt;"",B171="")</formula>
    </cfRule>
  </conditionalFormatting>
  <conditionalFormatting sqref="J171">
    <cfRule type="expression" dxfId="24" priority="53">
      <formula>OR($I171=0,$D171="")</formula>
    </cfRule>
  </conditionalFormatting>
  <conditionalFormatting sqref="K172:AB172">
    <cfRule type="expression" dxfId="23" priority="2">
      <formula>$I172=0</formula>
    </cfRule>
  </conditionalFormatting>
  <conditionalFormatting sqref="AD172:AG172">
    <cfRule type="expression" dxfId="22" priority="22">
      <formula>OR($AC172&lt;&gt;"Oui",$AD172=0)</formula>
    </cfRule>
  </conditionalFormatting>
  <conditionalFormatting sqref="L172">
    <cfRule type="cellIs" dxfId="21" priority="21" operator="between">
      <formula>1</formula>
      <formula>250</formula>
    </cfRule>
  </conditionalFormatting>
  <conditionalFormatting sqref="K172">
    <cfRule type="expression" dxfId="20" priority="19">
      <formula>AND($L172&gt;0,$L172&lt;&gt;"")</formula>
    </cfRule>
    <cfRule type="expression" dxfId="19" priority="20">
      <formula>$I172&gt;0</formula>
    </cfRule>
  </conditionalFormatting>
  <conditionalFormatting sqref="C172 H172 E172:F172 A172">
    <cfRule type="expression" dxfId="18" priority="18">
      <formula>AND($D172&lt;&gt;"",A172="")</formula>
    </cfRule>
  </conditionalFormatting>
  <conditionalFormatting sqref="O172:P172">
    <cfRule type="expression" dxfId="17" priority="16">
      <formula>OR($M172="",$M172="Espèces",$M172="Carte Bleue")</formula>
    </cfRule>
  </conditionalFormatting>
  <conditionalFormatting sqref="T172:U172">
    <cfRule type="expression" dxfId="16" priority="15">
      <formula>OR($R172="",$R172="Espèces",$R172="Indemnisation",$R172="Pass'Sport",$R172="Carte Bleue")</formula>
    </cfRule>
  </conditionalFormatting>
  <conditionalFormatting sqref="Y172:Z172">
    <cfRule type="expression" dxfId="15" priority="17">
      <formula>OR($W172="",$W172="Espèces",$W172="Carte Bleue")</formula>
    </cfRule>
  </conditionalFormatting>
  <conditionalFormatting sqref="N172 Q172">
    <cfRule type="expression" dxfId="14" priority="14">
      <formula>$M172=""</formula>
    </cfRule>
  </conditionalFormatting>
  <conditionalFormatting sqref="V172 S172">
    <cfRule type="expression" dxfId="13" priority="13">
      <formula>$R172=""</formula>
    </cfRule>
  </conditionalFormatting>
  <conditionalFormatting sqref="AA172 X172">
    <cfRule type="expression" dxfId="12" priority="12">
      <formula>$W172=""</formula>
    </cfRule>
  </conditionalFormatting>
  <conditionalFormatting sqref="M172">
    <cfRule type="expression" dxfId="11" priority="11">
      <formula>AND($I172&gt;0,$M172="")</formula>
    </cfRule>
  </conditionalFormatting>
  <conditionalFormatting sqref="Q172">
    <cfRule type="expression" dxfId="10" priority="10">
      <formula>AND($M172&lt;&gt;"",$Q172="")</formula>
    </cfRule>
  </conditionalFormatting>
  <conditionalFormatting sqref="N172">
    <cfRule type="expression" dxfId="9" priority="9">
      <formula>AND($M172&lt;&gt;"",$N172="")</formula>
    </cfRule>
  </conditionalFormatting>
  <conditionalFormatting sqref="O172">
    <cfRule type="expression" dxfId="8" priority="8">
      <formula>AND($M172="Chèque",$O172="")</formula>
    </cfRule>
  </conditionalFormatting>
  <conditionalFormatting sqref="P172">
    <cfRule type="expression" dxfId="7" priority="7">
      <formula>AND($M172="Chèque",$P172="")</formula>
    </cfRule>
  </conditionalFormatting>
  <conditionalFormatting sqref="R172">
    <cfRule type="expression" dxfId="6" priority="6">
      <formula>AND($I172&gt;0,$L172&gt;0,$M172&lt;&gt;"",$R172="")</formula>
    </cfRule>
  </conditionalFormatting>
  <conditionalFormatting sqref="AD172:AG172">
    <cfRule type="expression" dxfId="5" priority="5">
      <formula>$AC172&lt;&gt;"Oui"</formula>
    </cfRule>
  </conditionalFormatting>
  <conditionalFormatting sqref="AE172:AG172">
    <cfRule type="expression" dxfId="4" priority="4">
      <formula>AND(VALUE($AD172)&gt;0,AE172="")</formula>
    </cfRule>
  </conditionalFormatting>
  <conditionalFormatting sqref="AD172">
    <cfRule type="expression" dxfId="3" priority="3">
      <formula>AND(VALUE($AD172)&gt;0,OR($AE172="",$AF172=""))</formula>
    </cfRule>
  </conditionalFormatting>
  <conditionalFormatting sqref="AB172">
    <cfRule type="expression" dxfId="2" priority="23">
      <formula>$F172&lt;VALUE("01/01/2006")</formula>
    </cfRule>
  </conditionalFormatting>
  <conditionalFormatting sqref="B172">
    <cfRule type="expression" dxfId="1" priority="1">
      <formula>AND($D172&lt;&gt;"",B172="")</formula>
    </cfRule>
  </conditionalFormatting>
  <conditionalFormatting sqref="J172">
    <cfRule type="expression" dxfId="0" priority="24">
      <formula>OR($I172=0,$D172="")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cedric de rueda</cp:lastModifiedBy>
  <cp:revision>4</cp:revision>
  <cp:lastPrinted>2022-06-23T09:24:27Z</cp:lastPrinted>
  <dcterms:created xsi:type="dcterms:W3CDTF">2010-10-13T09:10:16Z</dcterms:created>
  <dcterms:modified xsi:type="dcterms:W3CDTF">2022-10-17T18:04:35Z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