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lliers EC Handball\Desktop\"/>
    </mc:Choice>
  </mc:AlternateContent>
  <bookViews>
    <workbookView xWindow="0" yWindow="495" windowWidth="28800" windowHeight="16860" tabRatio="195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9" i="1" l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L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L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L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L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L86" i="1" s="1"/>
  <c r="AD85" i="1"/>
  <c r="K85" i="1"/>
  <c r="G85" i="1"/>
  <c r="I85" i="1" s="1"/>
  <c r="AD84" i="1"/>
  <c r="K84" i="1"/>
  <c r="G84" i="1"/>
  <c r="I84" i="1" s="1"/>
  <c r="I101" i="1"/>
  <c r="AD101" i="1"/>
  <c r="L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I6" i="1" s="1"/>
  <c r="K6" i="1"/>
  <c r="AD6" i="1"/>
  <c r="G7" i="1"/>
  <c r="I7" i="1" s="1"/>
  <c r="K7" i="1"/>
  <c r="AD7" i="1"/>
  <c r="G8" i="1"/>
  <c r="I8" i="1" s="1"/>
  <c r="L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L20" i="1" s="1"/>
  <c r="K20" i="1"/>
  <c r="G21" i="1"/>
  <c r="I21" i="1" s="1"/>
  <c r="K21" i="1"/>
  <c r="AD21" i="1"/>
  <c r="G22" i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8" i="1"/>
  <c r="I28" i="1" s="1"/>
  <c r="K28" i="1"/>
  <c r="AD28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36" i="1"/>
  <c r="I36" i="1" s="1"/>
  <c r="K36" i="1"/>
  <c r="AD36" i="1"/>
  <c r="G37" i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48" i="1"/>
  <c r="I48" i="1" s="1"/>
  <c r="K48" i="1"/>
  <c r="AD4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K58" i="1"/>
  <c r="AD58" i="1"/>
  <c r="G59" i="1"/>
  <c r="I59" i="1" s="1"/>
  <c r="K59" i="1"/>
  <c r="AD59" i="1"/>
  <c r="G60" i="1"/>
  <c r="I60" i="1" s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L67" i="1" s="1"/>
  <c r="AD67" i="1"/>
  <c r="G68" i="1"/>
  <c r="I68" i="1" s="1"/>
  <c r="K68" i="1"/>
  <c r="AD68" i="1"/>
  <c r="G69" i="1"/>
  <c r="K69" i="1"/>
  <c r="AD69" i="1"/>
  <c r="G70" i="1"/>
  <c r="I70" i="1" s="1"/>
  <c r="L70" i="1" s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I74" i="1" s="1"/>
  <c r="L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K81" i="1"/>
  <c r="AD81" i="1"/>
  <c r="G82" i="1"/>
  <c r="I82" i="1" s="1"/>
  <c r="K82" i="1"/>
  <c r="AD82" i="1"/>
  <c r="G83" i="1"/>
  <c r="I83" i="1" s="1"/>
  <c r="L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I105" i="1" s="1"/>
  <c r="K105" i="1"/>
  <c r="AD105" i="1"/>
  <c r="G109" i="1"/>
  <c r="I109" i="1" s="1"/>
  <c r="K109" i="1"/>
  <c r="AD109" i="1"/>
  <c r="G110" i="1"/>
  <c r="I110" i="1" s="1"/>
  <c r="L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I124" i="1" s="1"/>
  <c r="K124" i="1"/>
  <c r="AD124" i="1"/>
  <c r="G125" i="1"/>
  <c r="I125" i="1" s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I133" i="1" s="1"/>
  <c r="K133" i="1"/>
  <c r="AD133" i="1"/>
  <c r="G134" i="1"/>
  <c r="I134" i="1" s="1"/>
  <c r="K134" i="1"/>
  <c r="AD134" i="1"/>
  <c r="G135" i="1"/>
  <c r="I135" i="1" s="1"/>
  <c r="L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K138" i="1"/>
  <c r="AD138" i="1"/>
  <c r="G139" i="1"/>
  <c r="I139" i="1" s="1"/>
  <c r="K139" i="1"/>
  <c r="AD139" i="1"/>
  <c r="G140" i="1"/>
  <c r="I140" i="1" s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L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194" i="1"/>
  <c r="I194" i="1" s="1"/>
  <c r="K194" i="1"/>
  <c r="AD194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212" i="1"/>
  <c r="I212" i="1" s="1"/>
  <c r="K212" i="1"/>
  <c r="AD212" i="1"/>
  <c r="G213" i="1"/>
  <c r="I213" i="1" s="1"/>
  <c r="K213" i="1"/>
  <c r="AD213" i="1"/>
  <c r="G214" i="1"/>
  <c r="I214" i="1" s="1"/>
  <c r="L214" i="1" s="1"/>
  <c r="K214" i="1"/>
  <c r="AD214" i="1"/>
  <c r="G215" i="1"/>
  <c r="I215" i="1" s="1"/>
  <c r="K215" i="1"/>
  <c r="AD215" i="1"/>
  <c r="G216" i="1"/>
  <c r="I216" i="1" s="1"/>
  <c r="K216" i="1"/>
  <c r="AD216" i="1"/>
  <c r="G217" i="1"/>
  <c r="I217" i="1" s="1"/>
  <c r="K217" i="1"/>
  <c r="AD217" i="1"/>
  <c r="G218" i="1"/>
  <c r="I218" i="1" s="1"/>
  <c r="K218" i="1"/>
  <c r="AD218" i="1"/>
  <c r="G219" i="1"/>
  <c r="K219" i="1"/>
  <c r="AD219" i="1"/>
  <c r="G220" i="1"/>
  <c r="I220" i="1" s="1"/>
  <c r="K220" i="1"/>
  <c r="AD220" i="1"/>
  <c r="G221" i="1"/>
  <c r="I221" i="1" s="1"/>
  <c r="K221" i="1"/>
  <c r="AD221" i="1"/>
  <c r="G222" i="1"/>
  <c r="I222" i="1" s="1"/>
  <c r="K222" i="1"/>
  <c r="AD222" i="1"/>
  <c r="G223" i="1"/>
  <c r="I223" i="1" s="1"/>
  <c r="K223" i="1"/>
  <c r="AD223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27" i="1"/>
  <c r="I227" i="1" s="1"/>
  <c r="K227" i="1"/>
  <c r="AD227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32" i="1"/>
  <c r="I232" i="1" s="1"/>
  <c r="K232" i="1"/>
  <c r="AD232" i="1"/>
  <c r="G233" i="1"/>
  <c r="I233" i="1" s="1"/>
  <c r="K233" i="1"/>
  <c r="AD233" i="1"/>
  <c r="G234" i="1"/>
  <c r="I234" i="1" s="1"/>
  <c r="K234" i="1"/>
  <c r="AD234" i="1"/>
  <c r="G235" i="1"/>
  <c r="I235" i="1" s="1"/>
  <c r="K235" i="1"/>
  <c r="AD235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65" i="1"/>
  <c r="I265" i="1" s="1"/>
  <c r="K265" i="1"/>
  <c r="AD265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271" i="1"/>
  <c r="I271" i="1" s="1"/>
  <c r="L271" i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I276" i="1" s="1"/>
  <c r="L276" i="1"/>
  <c r="K276" i="1"/>
  <c r="AD276" i="1"/>
  <c r="G277" i="1"/>
  <c r="I277" i="1" s="1"/>
  <c r="L277" i="1"/>
  <c r="K277" i="1"/>
  <c r="AD277" i="1"/>
  <c r="G278" i="1"/>
  <c r="I278" i="1" s="1"/>
  <c r="L278" i="1"/>
  <c r="K278" i="1"/>
  <c r="AD278" i="1"/>
  <c r="G279" i="1"/>
  <c r="I279" i="1" s="1"/>
  <c r="L279" i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46" i="1"/>
  <c r="I158" i="1"/>
  <c r="I142" i="1"/>
  <c r="I138" i="1"/>
  <c r="L138" i="1" s="1"/>
  <c r="I126" i="1"/>
  <c r="I122" i="1"/>
  <c r="I58" i="1"/>
  <c r="I54" i="1"/>
  <c r="I22" i="1"/>
  <c r="L22" i="1" s="1"/>
  <c r="I141" i="1"/>
  <c r="I121" i="1"/>
  <c r="I81" i="1"/>
  <c r="L81" i="1" s="1"/>
  <c r="I73" i="1"/>
  <c r="I69" i="1"/>
  <c r="I61" i="1"/>
  <c r="L61" i="1" s="1"/>
  <c r="I37" i="1"/>
  <c r="I13" i="1"/>
  <c r="I132" i="1"/>
  <c r="I116" i="1"/>
  <c r="I72" i="1"/>
  <c r="I219" i="1"/>
  <c r="L274" i="1"/>
  <c r="L312" i="1"/>
  <c r="A318" i="1"/>
  <c r="A319" i="1"/>
  <c r="X313" i="1"/>
  <c r="N313" i="1"/>
  <c r="S313" i="1"/>
  <c r="L37" i="1" l="1"/>
  <c r="L9" i="1"/>
  <c r="L36" i="1"/>
  <c r="L141" i="1"/>
  <c r="L13" i="1"/>
  <c r="L156" i="1"/>
  <c r="L136" i="1"/>
  <c r="L32" i="1"/>
  <c r="L177" i="1"/>
  <c r="L118" i="1"/>
  <c r="L114" i="1"/>
  <c r="L132" i="1"/>
  <c r="L52" i="1"/>
  <c r="L188" i="1"/>
  <c r="L184" i="1"/>
  <c r="L176" i="1"/>
  <c r="L157" i="1"/>
  <c r="L145" i="1"/>
  <c r="L129" i="1"/>
  <c r="L125" i="1"/>
  <c r="L117" i="1"/>
  <c r="L113" i="1"/>
  <c r="L105" i="1"/>
  <c r="L80" i="1"/>
  <c r="L68" i="1"/>
  <c r="L49" i="1"/>
  <c r="L41" i="1"/>
  <c r="L33" i="1"/>
  <c r="L29" i="1"/>
  <c r="L25" i="1"/>
  <c r="L187" i="1"/>
  <c r="L28" i="1"/>
  <c r="L85" i="1"/>
  <c r="L89" i="1"/>
  <c r="L93" i="1"/>
  <c r="L97" i="1"/>
  <c r="L107" i="1"/>
  <c r="L170" i="1"/>
  <c r="L266" i="1"/>
  <c r="L232" i="1"/>
  <c r="L154" i="1"/>
  <c r="L142" i="1"/>
  <c r="L58" i="1"/>
  <c r="L122" i="1"/>
  <c r="L126" i="1"/>
  <c r="L158" i="1"/>
  <c r="L43" i="1"/>
  <c r="L5" i="1"/>
  <c r="L247" i="1"/>
  <c r="L111" i="1"/>
  <c r="L233" i="1"/>
  <c r="L152" i="1"/>
  <c r="L120" i="1"/>
  <c r="L59" i="1"/>
  <c r="L55" i="1"/>
  <c r="L51" i="1"/>
  <c r="L42" i="1"/>
  <c r="L39" i="1"/>
  <c r="L38" i="1"/>
  <c r="L26" i="1"/>
  <c r="L21" i="1"/>
  <c r="L17" i="1"/>
  <c r="L15" i="1"/>
  <c r="L10" i="1"/>
  <c r="L6" i="1"/>
  <c r="L162" i="1"/>
  <c r="L219" i="1"/>
  <c r="L245" i="1"/>
  <c r="L238" i="1"/>
  <c r="L230" i="1"/>
  <c r="L226" i="1"/>
  <c r="L215" i="1"/>
  <c r="L211" i="1"/>
  <c r="L203" i="1"/>
  <c r="L198" i="1"/>
  <c r="L194" i="1"/>
  <c r="L182" i="1"/>
  <c r="L178" i="1"/>
  <c r="L163" i="1"/>
  <c r="L151" i="1"/>
  <c r="L143" i="1"/>
  <c r="L131" i="1"/>
  <c r="L127" i="1"/>
  <c r="L123" i="1"/>
  <c r="L119" i="1"/>
  <c r="L115" i="1"/>
  <c r="L109" i="1"/>
  <c r="L102" i="1"/>
  <c r="L75" i="1"/>
  <c r="L71" i="1"/>
  <c r="L64" i="1"/>
  <c r="L60" i="1"/>
  <c r="L44" i="1"/>
  <c r="L31" i="1"/>
  <c r="L23" i="1"/>
  <c r="L234" i="1"/>
  <c r="L220" i="1"/>
  <c r="L217" i="1"/>
  <c r="L183" i="1"/>
  <c r="L179" i="1"/>
  <c r="L148" i="1"/>
  <c r="L124" i="1"/>
  <c r="L121" i="1"/>
  <c r="L104" i="1"/>
  <c r="L76" i="1"/>
  <c r="L66" i="1"/>
  <c r="L72" i="1"/>
  <c r="L140" i="1"/>
  <c r="L65" i="1"/>
  <c r="L235" i="1"/>
  <c r="L231" i="1"/>
  <c r="L212" i="1"/>
  <c r="L160" i="1"/>
  <c r="L144" i="1"/>
  <c r="L12" i="1"/>
  <c r="L69" i="1"/>
  <c r="L240" i="1"/>
  <c r="L237" i="1"/>
  <c r="L236" i="1"/>
  <c r="L224" i="1"/>
  <c r="L161" i="1"/>
  <c r="L153" i="1"/>
  <c r="L79" i="1"/>
  <c r="L78" i="1"/>
  <c r="L77" i="1"/>
  <c r="L18" i="1"/>
  <c r="L14" i="1"/>
  <c r="L199" i="1"/>
  <c r="L56" i="1"/>
  <c r="L116" i="1"/>
  <c r="L227" i="1"/>
  <c r="L204" i="1"/>
  <c r="L195" i="1"/>
  <c r="L175" i="1"/>
  <c r="L82" i="1"/>
  <c r="L24" i="1"/>
  <c r="L196" i="1"/>
  <c r="L57" i="1"/>
  <c r="L16" i="1"/>
  <c r="L180" i="1"/>
  <c r="L73" i="1"/>
  <c r="L133" i="1"/>
  <c r="L149" i="1"/>
  <c r="L261" i="1"/>
  <c r="L257" i="1"/>
  <c r="L193" i="1"/>
  <c r="L189" i="1"/>
  <c r="L181" i="1"/>
  <c r="L50" i="1"/>
  <c r="L46" i="1"/>
  <c r="L270" i="1"/>
  <c r="L269" i="1"/>
  <c r="L268" i="1"/>
  <c r="L267" i="1"/>
  <c r="L265" i="1"/>
  <c r="AD313" i="1"/>
  <c r="L264" i="1"/>
  <c r="L251" i="1"/>
  <c r="L248" i="1"/>
  <c r="L205" i="1"/>
  <c r="L201" i="1"/>
  <c r="L200" i="1"/>
  <c r="L191" i="1"/>
  <c r="L128" i="1"/>
  <c r="L62" i="1"/>
  <c r="L53" i="1"/>
  <c r="L47" i="1"/>
  <c r="L34" i="1"/>
  <c r="L30" i="1"/>
  <c r="L19" i="1"/>
  <c r="L258" i="1"/>
  <c r="L250" i="1"/>
  <c r="L249" i="1"/>
  <c r="L209" i="1"/>
  <c r="L186" i="1"/>
  <c r="L218" i="1"/>
  <c r="L259" i="1"/>
  <c r="L255" i="1"/>
  <c r="L253" i="1"/>
  <c r="L210" i="1"/>
  <c r="L202" i="1"/>
  <c r="L192" i="1"/>
  <c r="L159" i="1"/>
  <c r="L155" i="1"/>
  <c r="L147" i="1"/>
  <c r="L137" i="1"/>
  <c r="L134" i="1"/>
  <c r="L130" i="1"/>
  <c r="L63" i="1"/>
  <c r="L35" i="1"/>
  <c r="L260" i="1"/>
  <c r="L256" i="1"/>
  <c r="L223" i="1"/>
  <c r="L222" i="1"/>
  <c r="L221" i="1"/>
  <c r="L45" i="1"/>
  <c r="L40" i="1"/>
  <c r="L11" i="1"/>
  <c r="L7" i="1"/>
  <c r="L216" i="1"/>
  <c r="L103" i="1"/>
  <c r="L54" i="1"/>
  <c r="L48" i="1"/>
  <c r="L27" i="1"/>
  <c r="L87" i="1"/>
  <c r="L91" i="1"/>
  <c r="L95" i="1"/>
  <c r="L99" i="1"/>
  <c r="L172" i="1"/>
  <c r="L252" i="1"/>
  <c r="L243" i="1"/>
  <c r="L242" i="1"/>
  <c r="L241" i="1"/>
  <c r="L239" i="1"/>
  <c r="L206" i="1"/>
  <c r="L4" i="1"/>
  <c r="L244" i="1"/>
  <c r="L213" i="1"/>
  <c r="L207" i="1"/>
  <c r="L228" i="1"/>
  <c r="N317" i="1"/>
  <c r="L3" i="1"/>
  <c r="L229" i="1"/>
  <c r="L225" i="1"/>
  <c r="L208" i="1"/>
  <c r="L185" i="1"/>
  <c r="L150" i="1"/>
  <c r="L84" i="1"/>
  <c r="L88" i="1"/>
  <c r="L92" i="1"/>
  <c r="L96" i="1"/>
  <c r="L100" i="1"/>
  <c r="L106" i="1"/>
  <c r="L197" i="1"/>
  <c r="L254" i="1"/>
  <c r="L246" i="1"/>
  <c r="L139" i="1"/>
  <c r="K313" i="1"/>
  <c r="L263" i="1"/>
  <c r="I313" i="1"/>
  <c r="G326" i="1" s="1"/>
  <c r="L262" i="1"/>
  <c r="G313" i="1"/>
  <c r="L313" i="1" l="1"/>
  <c r="G325" i="1"/>
</calcChain>
</file>

<file path=xl/comments1.xml><?xml version="1.0" encoding="utf-8"?>
<comments xmlns="http://schemas.openxmlformats.org/spreadsheetml/2006/main">
  <authors>
    <author>Didier Mazens</author>
    <author>Microsoft Office User</author>
  </authors>
  <commentLis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<sst xmlns="http://schemas.openxmlformats.org/spreadsheetml/2006/main" count="2848" uniqueCount="981">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</sst>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"/>
    <numFmt numFmtId="166" formatCode="#,##0.00\ _€"/>
    <numFmt numFmtId="167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6" fontId="2" fillId="0" borderId="25" xfId="0" applyNumberFormat="1" applyFont="1" applyBorder="1" applyAlignment="1" applyProtection="1">
      <alignment horizontal="right"/>
    </xf>
    <xf numFmtId="166" fontId="6" fillId="0" borderId="27" xfId="0" applyNumberFormat="1" applyFont="1" applyBorder="1" applyAlignment="1" applyProtection="1">
      <alignment horizontal="right"/>
    </xf>
    <xf numFmtId="166" fontId="0" fillId="0" borderId="1" xfId="0" applyNumberFormat="1" applyBorder="1" applyAlignment="1" applyProtection="1">
      <alignment horizontal="right"/>
    </xf>
    <xf numFmtId="166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6" fontId="2" fillId="0" borderId="36" xfId="0" applyNumberFormat="1" applyFont="1" applyBorder="1" applyAlignment="1" applyProtection="1">
      <alignment horizontal="right"/>
    </xf>
    <xf numFmtId="166" fontId="6" fillId="0" borderId="37" xfId="0" applyNumberFormat="1" applyFont="1" applyBorder="1" applyAlignment="1" applyProtection="1">
      <alignment horizontal="right"/>
    </xf>
    <xf numFmtId="166" fontId="0" fillId="0" borderId="3" xfId="0" applyNumberFormat="1" applyBorder="1" applyAlignment="1" applyProtection="1">
      <alignment horizontal="right"/>
    </xf>
    <xf numFmtId="166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6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6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6" fontId="0" fillId="0" borderId="6" xfId="0" applyNumberFormat="1" applyBorder="1" applyAlignment="1" applyProtection="1">
      <alignment horizontal="right"/>
    </xf>
    <xf numFmtId="166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6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7" fontId="9" fillId="0" borderId="47" xfId="0" applyNumberFormat="1" applyFont="1" applyFill="1" applyBorder="1" applyAlignment="1" applyProtection="1">
      <alignment horizontal="center"/>
      <protection locked="0"/>
    </xf>
    <xf numFmtId="167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6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7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7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6" fontId="2" fillId="0" borderId="25" xfId="0" applyNumberFormat="1" applyFont="1" applyBorder="1" applyAlignment="1">
      <alignment horizontal="right"/>
    </xf>
    <xf numFmtId="166" fontId="6" fillId="0" borderId="27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6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7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6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7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7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6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7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6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7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5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6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7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6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6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7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6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7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6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4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4" fontId="9" fillId="0" borderId="0" xfId="1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16" Type="http://schemas.openxmlformats.org/officeDocument/2006/relationships/hyperlink" Target="mailto:nolhan.chrp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30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1"/>
  <sheetViews>
    <sheetView tabSelected="1" zoomScale="80" zoomScaleNormal="80" workbookViewId="0">
      <pane xSplit="9" ySplit="2" topLeftCell="AC3" activePane="bottomRight" state="frozen"/>
      <selection activeCell="C1" sqref="C1"/>
      <selection pane="topRight" activeCell="C1" sqref="C1"/>
      <selection pane="bottomLeft" activeCell="C1" sqref="C1"/>
      <selection pane="bottomRight" activeCell="AI153" sqref="AI153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1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26" customWidth="1"/>
    <col min="19" max="19" width="9.7109375" style="227" customWidth="1"/>
    <col min="20" max="20" width="11.7109375" style="227" customWidth="1"/>
    <col min="21" max="21" width="12.7109375" style="227" bestFit="1" customWidth="1"/>
    <col min="22" max="22" width="10.7109375" style="227" customWidth="1"/>
    <col min="23" max="23" width="12.7109375" style="268" customWidth="1"/>
    <col min="24" max="24" width="9.7109375" style="269" customWidth="1"/>
    <col min="25" max="25" width="11.7109375" style="269" customWidth="1"/>
    <col min="26" max="26" width="9.7109375" style="269" customWidth="1"/>
    <col min="27" max="27" width="10.7109375" style="269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292" customWidth="1"/>
    <col min="37" max="16384" width="9.140625" style="1"/>
  </cols>
  <sheetData>
    <row r="1" spans="1:36" s="2" customFormat="1" x14ac:dyDescent="0.2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8" t="s">
        <v>22</v>
      </c>
      <c r="N1" s="279"/>
      <c r="O1" s="279"/>
      <c r="P1" s="279"/>
      <c r="Q1" s="280"/>
      <c r="R1" s="281" t="s">
        <v>23</v>
      </c>
      <c r="S1" s="282"/>
      <c r="T1" s="282"/>
      <c r="U1" s="282"/>
      <c r="V1" s="283"/>
      <c r="W1" s="284" t="s">
        <v>24</v>
      </c>
      <c r="X1" s="285"/>
      <c r="Y1" s="285"/>
      <c r="Z1" s="285"/>
      <c r="AA1" s="286"/>
      <c r="AB1" s="31" t="s">
        <v>4</v>
      </c>
      <c r="AC1" s="287" t="s">
        <v>5</v>
      </c>
      <c r="AD1" s="288"/>
      <c r="AE1" s="288"/>
      <c r="AF1" s="288"/>
      <c r="AG1" s="289"/>
      <c r="AH1" s="290" t="s">
        <v>459</v>
      </c>
      <c r="AI1" s="290" t="s">
        <v>457</v>
      </c>
      <c r="AJ1" s="290" t="s">
        <v>455</v>
      </c>
    </row>
    <row r="2" spans="1:36" s="2" customFormat="1" ht="13.5" thickBot="1" x14ac:dyDescent="0.25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91" t="s">
        <v>460</v>
      </c>
      <c r="AI2" s="291" t="s">
        <v>458</v>
      </c>
      <c r="AJ2" s="291" t="s">
        <v>456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2">
      <c r="A10" s="14" t="s">
        <v>8</v>
      </c>
      <c r="B10" s="15" t="s">
        <v>63</v>
      </c>
      <c r="C10" s="16" t="s">
        <v>706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839</v>
      </c>
      <c r="P10" s="146" t="s">
        <v>125</v>
      </c>
      <c r="Q10" s="39"/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2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/>
      <c r="R13" s="199" t="s">
        <v>144</v>
      </c>
      <c r="S13" s="200">
        <v>74</v>
      </c>
      <c r="T13" s="201"/>
      <c r="U13" s="202" t="s">
        <v>133</v>
      </c>
      <c r="V13" s="203"/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2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/>
      <c r="R14" s="199" t="s">
        <v>144</v>
      </c>
      <c r="S14" s="200">
        <v>110</v>
      </c>
      <c r="T14" s="201"/>
      <c r="U14" s="202" t="s">
        <v>133</v>
      </c>
      <c r="V14" s="203"/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2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572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573</v>
      </c>
      <c r="U15" s="202" t="s">
        <v>133</v>
      </c>
      <c r="V15" s="203"/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2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2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2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353</v>
      </c>
      <c r="AI21" s="187"/>
      <c r="AJ21" s="187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329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461</v>
      </c>
      <c r="S27" s="200">
        <v>50</v>
      </c>
      <c r="T27" s="201" t="s">
        <v>463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461</v>
      </c>
      <c r="S28" s="200">
        <v>50</v>
      </c>
      <c r="T28" s="201" t="s">
        <v>462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/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/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2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/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445</v>
      </c>
      <c r="L46" s="35">
        <f t="shared" si="9"/>
        <v>-275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/>
      <c r="S46" s="200"/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0</v>
      </c>
      <c r="L47" s="35">
        <f t="shared" si="9"/>
        <v>145</v>
      </c>
      <c r="M47" s="37"/>
      <c r="N47" s="38"/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0</v>
      </c>
      <c r="L48" s="35">
        <f t="shared" si="9"/>
        <v>130</v>
      </c>
      <c r="M48" s="37"/>
      <c r="N48" s="38"/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/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/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275</v>
      </c>
      <c r="AI63" s="187"/>
      <c r="AJ63" s="187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276</v>
      </c>
      <c r="AI64" s="187"/>
      <c r="AJ64" s="187"/>
    </row>
    <row r="65" spans="1:36" s="4" customFormat="1" ht="15" customHeight="1" x14ac:dyDescent="0.2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506</v>
      </c>
      <c r="AI65" s="187"/>
      <c r="AJ65" s="187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277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278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279</v>
      </c>
      <c r="U66" s="202" t="s">
        <v>133</v>
      </c>
      <c r="V66" s="203"/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280</v>
      </c>
      <c r="AF66" s="29">
        <v>44753</v>
      </c>
      <c r="AG66" s="30"/>
      <c r="AH66" s="187" t="s">
        <v>281</v>
      </c>
      <c r="AI66" s="187"/>
      <c r="AJ66" s="187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282</v>
      </c>
      <c r="E67" s="18" t="s">
        <v>283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285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286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287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313</v>
      </c>
      <c r="AI67" s="187"/>
      <c r="AJ67" s="187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282</v>
      </c>
      <c r="E68" s="18" t="s">
        <v>284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288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289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290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313</v>
      </c>
      <c r="AI68" s="187"/>
      <c r="AJ68" s="187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291</v>
      </c>
      <c r="E69" s="18" t="s">
        <v>292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293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314</v>
      </c>
      <c r="AI69" s="187"/>
      <c r="AJ69" s="187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294</v>
      </c>
      <c r="E70" s="18" t="s">
        <v>295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296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297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298</v>
      </c>
      <c r="Z70" s="239" t="s">
        <v>133</v>
      </c>
      <c r="AA70" s="240"/>
      <c r="AB70" s="26"/>
      <c r="AC70" s="27"/>
      <c r="AD70" s="36" t="str">
        <f t="shared" si="10"/>
        <v/>
      </c>
      <c r="AE70" s="28"/>
      <c r="AF70" s="29"/>
      <c r="AG70" s="30"/>
      <c r="AH70" s="187" t="s">
        <v>315</v>
      </c>
      <c r="AI70" s="187"/>
      <c r="AJ70" s="187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6" t="s">
        <v>299</v>
      </c>
      <c r="E71" s="18" t="s">
        <v>300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342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301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302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303</v>
      </c>
      <c r="Z71" s="239" t="s">
        <v>133</v>
      </c>
      <c r="AA71" s="240"/>
      <c r="AB71" s="26"/>
      <c r="AC71" s="27"/>
      <c r="AD71" s="36" t="str">
        <f t="shared" si="10"/>
        <v/>
      </c>
      <c r="AE71" s="28"/>
      <c r="AF71" s="29"/>
      <c r="AG71" s="30"/>
      <c r="AH71" s="187" t="s">
        <v>316</v>
      </c>
      <c r="AI71" s="187"/>
      <c r="AJ71" s="187"/>
    </row>
    <row r="72" spans="1:36" s="5" customFormat="1" ht="15" customHeight="1" x14ac:dyDescent="0.2">
      <c r="A72" s="14" t="s">
        <v>6</v>
      </c>
      <c r="B72" s="15" t="s">
        <v>63</v>
      </c>
      <c r="C72" s="16" t="s">
        <v>47</v>
      </c>
      <c r="D72" s="17" t="s">
        <v>304</v>
      </c>
      <c r="E72" s="18" t="s">
        <v>305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342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316</v>
      </c>
      <c r="AI72" s="187"/>
      <c r="AJ72" s="187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306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307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317</v>
      </c>
      <c r="AI73" s="187"/>
      <c r="AJ73" s="187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306</v>
      </c>
      <c r="E74" s="18" t="s">
        <v>308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317</v>
      </c>
      <c r="AI74" s="187"/>
      <c r="AJ74" s="187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309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343</v>
      </c>
      <c r="K75" s="34">
        <f t="shared" si="13"/>
        <v>95</v>
      </c>
      <c r="L75" s="35">
        <f t="shared" si="14"/>
        <v>95</v>
      </c>
      <c r="M75" s="37" t="s">
        <v>107</v>
      </c>
      <c r="N75" s="38">
        <v>95</v>
      </c>
      <c r="O75" s="150" t="s">
        <v>310</v>
      </c>
      <c r="P75" s="146" t="s">
        <v>114</v>
      </c>
      <c r="Q75" s="39">
        <v>44757</v>
      </c>
      <c r="R75" s="199"/>
      <c r="S75" s="200"/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318</v>
      </c>
      <c r="AI75" s="187"/>
      <c r="AJ75" s="187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311</v>
      </c>
      <c r="E76" s="18" t="s">
        <v>312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323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319</v>
      </c>
      <c r="AI76" s="187"/>
      <c r="AJ76" s="187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320</v>
      </c>
      <c r="E77" s="18" t="s">
        <v>415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416</v>
      </c>
      <c r="P77" s="146" t="s">
        <v>329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321</v>
      </c>
      <c r="AF77" s="29">
        <v>44755</v>
      </c>
      <c r="AG77" s="30"/>
      <c r="AH77" s="187" t="s">
        <v>340</v>
      </c>
      <c r="AI77" s="187"/>
      <c r="AJ77" s="187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322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324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325</v>
      </c>
      <c r="AI78" s="187"/>
      <c r="AJ78" s="187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326</v>
      </c>
      <c r="E79" s="18" t="s">
        <v>327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328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328</v>
      </c>
      <c r="U79" s="202" t="s">
        <v>329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330</v>
      </c>
      <c r="AI79" s="187"/>
      <c r="AJ79" s="187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331</v>
      </c>
      <c r="E80" s="18" t="s">
        <v>332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333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339</v>
      </c>
      <c r="AI80" s="187"/>
      <c r="AJ80" s="187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334</v>
      </c>
      <c r="E81" s="18" t="s">
        <v>335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341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336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337</v>
      </c>
      <c r="AF81" s="29">
        <v>44758</v>
      </c>
      <c r="AG81" s="30"/>
      <c r="AH81" s="187" t="s">
        <v>338</v>
      </c>
      <c r="AI81" s="187"/>
      <c r="AJ81" s="187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344</v>
      </c>
      <c r="E82" s="18" t="s">
        <v>345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100</v>
      </c>
      <c r="L82" s="35">
        <f t="shared" si="14"/>
        <v>70</v>
      </c>
      <c r="M82" s="37" t="s">
        <v>186</v>
      </c>
      <c r="N82" s="38">
        <v>100</v>
      </c>
      <c r="O82" s="150"/>
      <c r="P82" s="146"/>
      <c r="Q82" s="39">
        <v>44763</v>
      </c>
      <c r="R82" s="199"/>
      <c r="S82" s="200"/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348</v>
      </c>
      <c r="AI82" s="187"/>
      <c r="AJ82" s="187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346</v>
      </c>
      <c r="E83" s="18" t="s">
        <v>347</v>
      </c>
      <c r="F83" s="19">
        <v>36241</v>
      </c>
      <c r="G83" s="32">
        <f t="shared" si="11"/>
        <v>220</v>
      </c>
      <c r="H83" s="12" t="s">
        <v>30</v>
      </c>
      <c r="I83" s="33">
        <f t="shared" si="12"/>
        <v>220</v>
      </c>
      <c r="J83" s="11"/>
      <c r="K83" s="34">
        <f t="shared" si="13"/>
        <v>205</v>
      </c>
      <c r="L83" s="35">
        <f t="shared" si="14"/>
        <v>15</v>
      </c>
      <c r="M83" s="37" t="s">
        <v>107</v>
      </c>
      <c r="N83" s="38">
        <v>69</v>
      </c>
      <c r="O83" s="150" t="s">
        <v>596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597</v>
      </c>
      <c r="U83" s="202" t="s">
        <v>133</v>
      </c>
      <c r="V83" s="203"/>
      <c r="W83" s="236" t="s">
        <v>107</v>
      </c>
      <c r="X83" s="237">
        <v>68</v>
      </c>
      <c r="Y83" s="238" t="s">
        <v>598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352</v>
      </c>
      <c r="AF83" s="29">
        <v>44754</v>
      </c>
      <c r="AG83" s="30"/>
      <c r="AH83" s="187" t="s">
        <v>351</v>
      </c>
      <c r="AI83" s="187"/>
      <c r="AJ83" s="187"/>
    </row>
    <row r="84" spans="1:36" customFormat="1" ht="15" customHeight="1" x14ac:dyDescent="0.2">
      <c r="A84" s="14" t="s">
        <v>8</v>
      </c>
      <c r="B84" s="15" t="s">
        <v>7</v>
      </c>
      <c r="C84" s="166" t="s">
        <v>47</v>
      </c>
      <c r="D84" s="17" t="s">
        <v>349</v>
      </c>
      <c r="E84" s="167" t="s">
        <v>350</v>
      </c>
      <c r="F84" s="19">
        <v>33408</v>
      </c>
      <c r="G84" s="168">
        <f t="shared" si="11"/>
        <v>220</v>
      </c>
      <c r="H84" s="12" t="s">
        <v>46</v>
      </c>
      <c r="I84" s="169">
        <f t="shared" si="12"/>
        <v>205</v>
      </c>
      <c r="J84" s="11"/>
      <c r="K84" s="170">
        <f t="shared" si="13"/>
        <v>0</v>
      </c>
      <c r="L84" s="171">
        <f t="shared" si="14"/>
        <v>205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352</v>
      </c>
      <c r="AF84" s="29">
        <v>44754</v>
      </c>
      <c r="AG84" s="30"/>
      <c r="AH84" s="187" t="s">
        <v>405</v>
      </c>
      <c r="AI84" s="187"/>
      <c r="AJ84" s="187"/>
    </row>
    <row r="85" spans="1:36" s="178" customFormat="1" ht="15" customHeight="1" x14ac:dyDescent="0.2">
      <c r="A85" s="14" t="s">
        <v>6</v>
      </c>
      <c r="B85" s="15" t="s">
        <v>7</v>
      </c>
      <c r="C85" s="166" t="s">
        <v>47</v>
      </c>
      <c r="D85" s="17" t="s">
        <v>409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406</v>
      </c>
      <c r="AI85" s="187"/>
      <c r="AJ85" s="187"/>
    </row>
    <row r="86" spans="1:36" s="178" customFormat="1" ht="15" customHeight="1" x14ac:dyDescent="0.2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410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568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407</v>
      </c>
      <c r="AI86" s="187"/>
      <c r="AJ86" s="187"/>
    </row>
    <row r="87" spans="1:36" s="178" customFormat="1" ht="15" customHeight="1" x14ac:dyDescent="0.2">
      <c r="A87" s="14" t="s">
        <v>6</v>
      </c>
      <c r="B87" s="15" t="s">
        <v>7</v>
      </c>
      <c r="C87" s="166" t="s">
        <v>47</v>
      </c>
      <c r="D87" s="186" t="s">
        <v>411</v>
      </c>
      <c r="E87" s="167" t="s">
        <v>412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358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820</v>
      </c>
      <c r="U87" s="207" t="s">
        <v>125</v>
      </c>
      <c r="V87" s="208">
        <v>44827</v>
      </c>
      <c r="W87" s="236" t="s">
        <v>461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408</v>
      </c>
      <c r="AI87" s="187" t="s">
        <v>968</v>
      </c>
      <c r="AJ87" s="187"/>
    </row>
    <row r="88" spans="1:36" s="178" customFormat="1" ht="15" customHeight="1" x14ac:dyDescent="0.2">
      <c r="A88" s="14" t="s">
        <v>6</v>
      </c>
      <c r="B88" s="15" t="s">
        <v>7</v>
      </c>
      <c r="C88" s="166" t="s">
        <v>47</v>
      </c>
      <c r="D88" s="186" t="s">
        <v>356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357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359</v>
      </c>
      <c r="AI88" s="187"/>
      <c r="AJ88" s="187"/>
    </row>
    <row r="89" spans="1:36" s="178" customFormat="1" ht="15" customHeight="1" x14ac:dyDescent="0.2">
      <c r="A89" s="14" t="s">
        <v>8</v>
      </c>
      <c r="B89" s="15" t="s">
        <v>7</v>
      </c>
      <c r="C89" s="166" t="s">
        <v>47</v>
      </c>
      <c r="D89" s="17" t="s">
        <v>360</v>
      </c>
      <c r="E89" s="167" t="s">
        <v>361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354</v>
      </c>
      <c r="P89" s="174" t="s">
        <v>329</v>
      </c>
      <c r="Q89" s="175">
        <v>44789</v>
      </c>
      <c r="R89" s="199" t="s">
        <v>107</v>
      </c>
      <c r="S89" s="205">
        <v>60</v>
      </c>
      <c r="T89" s="206" t="s">
        <v>355</v>
      </c>
      <c r="U89" s="207" t="s">
        <v>125</v>
      </c>
      <c r="V89" s="208">
        <v>44809</v>
      </c>
      <c r="W89" s="236" t="s">
        <v>461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362</v>
      </c>
      <c r="AI89" s="187"/>
      <c r="AJ89" s="187"/>
    </row>
    <row r="90" spans="1:36" s="178" customFormat="1" ht="15" customHeight="1" x14ac:dyDescent="0.2">
      <c r="A90" s="14" t="s">
        <v>6</v>
      </c>
      <c r="B90" s="15" t="s">
        <v>7</v>
      </c>
      <c r="C90" s="166" t="s">
        <v>47</v>
      </c>
      <c r="D90" s="17" t="s">
        <v>363</v>
      </c>
      <c r="E90" s="167" t="s">
        <v>364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627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365</v>
      </c>
      <c r="AI90" s="187"/>
      <c r="AJ90" s="187"/>
    </row>
    <row r="91" spans="1:36" s="178" customFormat="1" ht="15" customHeight="1" x14ac:dyDescent="0.2">
      <c r="A91" s="14" t="s">
        <v>6</v>
      </c>
      <c r="B91" s="15" t="s">
        <v>7</v>
      </c>
      <c r="C91" s="166" t="s">
        <v>47</v>
      </c>
      <c r="D91" s="17" t="s">
        <v>366</v>
      </c>
      <c r="E91" s="167" t="s">
        <v>367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368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369</v>
      </c>
      <c r="U91" s="207" t="s">
        <v>133</v>
      </c>
      <c r="V91" s="208"/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370</v>
      </c>
      <c r="AF91" s="29">
        <v>44767</v>
      </c>
      <c r="AG91" s="30"/>
      <c r="AH91" s="187" t="s">
        <v>371</v>
      </c>
      <c r="AI91" s="187"/>
      <c r="AJ91" s="187"/>
    </row>
    <row r="92" spans="1:36" s="178" customFormat="1" ht="15" customHeight="1" x14ac:dyDescent="0.2">
      <c r="A92" s="14" t="s">
        <v>6</v>
      </c>
      <c r="B92" s="15" t="s">
        <v>7</v>
      </c>
      <c r="C92" s="166" t="s">
        <v>47</v>
      </c>
      <c r="D92" s="17" t="s">
        <v>372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451</v>
      </c>
      <c r="P92" s="174" t="s">
        <v>329</v>
      </c>
      <c r="Q92" s="175">
        <v>44793</v>
      </c>
      <c r="R92" s="199" t="s">
        <v>107</v>
      </c>
      <c r="S92" s="205">
        <v>95</v>
      </c>
      <c r="T92" s="206" t="s">
        <v>452</v>
      </c>
      <c r="U92" s="207"/>
      <c r="V92" s="208"/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373</v>
      </c>
      <c r="AI92" s="187"/>
      <c r="AJ92" s="187"/>
    </row>
    <row r="93" spans="1:36" s="178" customFormat="1" ht="15" customHeight="1" x14ac:dyDescent="0.2">
      <c r="A93" s="14" t="s">
        <v>8</v>
      </c>
      <c r="B93" s="15" t="s">
        <v>7</v>
      </c>
      <c r="C93" s="166" t="s">
        <v>47</v>
      </c>
      <c r="D93" s="17" t="s">
        <v>374</v>
      </c>
      <c r="E93" s="167" t="s">
        <v>375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376</v>
      </c>
      <c r="P93" s="174" t="s">
        <v>329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377</v>
      </c>
      <c r="AF93" s="29">
        <v>44774</v>
      </c>
      <c r="AG93" s="30"/>
      <c r="AH93" s="187" t="s">
        <v>378</v>
      </c>
      <c r="AI93" s="187"/>
      <c r="AJ93" s="187"/>
    </row>
    <row r="94" spans="1:36" s="178" customFormat="1" ht="15" customHeight="1" x14ac:dyDescent="0.2">
      <c r="A94" s="14" t="s">
        <v>6</v>
      </c>
      <c r="B94" s="15" t="s">
        <v>7</v>
      </c>
      <c r="C94" s="166" t="s">
        <v>47</v>
      </c>
      <c r="D94" s="17" t="s">
        <v>366</v>
      </c>
      <c r="E94" s="167" t="s">
        <v>379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380</v>
      </c>
      <c r="P94" s="174" t="s">
        <v>329</v>
      </c>
      <c r="Q94" s="175">
        <v>44789</v>
      </c>
      <c r="R94" s="199" t="s">
        <v>107</v>
      </c>
      <c r="S94" s="205">
        <v>110</v>
      </c>
      <c r="T94" s="206" t="s">
        <v>381</v>
      </c>
      <c r="U94" s="207" t="s">
        <v>133</v>
      </c>
      <c r="V94" s="208"/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382</v>
      </c>
      <c r="AF94" s="29">
        <v>44830</v>
      </c>
      <c r="AG94" s="30"/>
      <c r="AH94" s="187" t="s">
        <v>383</v>
      </c>
      <c r="AI94" s="187"/>
      <c r="AJ94" s="187"/>
    </row>
    <row r="95" spans="1:36" s="178" customFormat="1" ht="15" customHeight="1" x14ac:dyDescent="0.2">
      <c r="A95" s="14" t="s">
        <v>8</v>
      </c>
      <c r="B95" s="15" t="s">
        <v>7</v>
      </c>
      <c r="C95" s="166" t="s">
        <v>47</v>
      </c>
      <c r="D95" s="17" t="s">
        <v>384</v>
      </c>
      <c r="E95" s="167" t="s">
        <v>385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897</v>
      </c>
      <c r="P95" s="174" t="s">
        <v>133</v>
      </c>
      <c r="Q95" s="175"/>
      <c r="R95" s="199" t="s">
        <v>107</v>
      </c>
      <c r="S95" s="205">
        <v>110</v>
      </c>
      <c r="T95" s="206" t="s">
        <v>898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386</v>
      </c>
      <c r="AI95" s="187"/>
      <c r="AJ95" s="187"/>
    </row>
    <row r="96" spans="1:36" s="178" customFormat="1" ht="15" customHeight="1" x14ac:dyDescent="0.2">
      <c r="A96" s="14" t="s">
        <v>8</v>
      </c>
      <c r="B96" s="15" t="s">
        <v>7</v>
      </c>
      <c r="C96" s="166" t="s">
        <v>47</v>
      </c>
      <c r="D96" s="17" t="s">
        <v>387</v>
      </c>
      <c r="E96" s="167" t="s">
        <v>388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329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389</v>
      </c>
      <c r="AI96" s="187"/>
      <c r="AJ96" s="187"/>
    </row>
    <row r="97" spans="1:36" customFormat="1" ht="15" customHeight="1" x14ac:dyDescent="0.2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390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391</v>
      </c>
      <c r="P97" s="174" t="s">
        <v>329</v>
      </c>
      <c r="Q97" s="175">
        <v>44789</v>
      </c>
      <c r="R97" s="199" t="s">
        <v>107</v>
      </c>
      <c r="S97" s="205">
        <v>40</v>
      </c>
      <c r="T97" s="206" t="s">
        <v>392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393</v>
      </c>
      <c r="Z97" s="243" t="s">
        <v>133</v>
      </c>
      <c r="AA97" s="244"/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394</v>
      </c>
      <c r="AI97" s="187"/>
      <c r="AJ97" s="187"/>
    </row>
    <row r="98" spans="1:36" customFormat="1" ht="15" customHeight="1" x14ac:dyDescent="0.2">
      <c r="A98" s="14" t="s">
        <v>6</v>
      </c>
      <c r="B98" s="15" t="s">
        <v>7</v>
      </c>
      <c r="C98" s="166" t="s">
        <v>47</v>
      </c>
      <c r="D98" s="17" t="s">
        <v>395</v>
      </c>
      <c r="E98" s="167" t="s">
        <v>396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397</v>
      </c>
      <c r="P98" s="174" t="s">
        <v>329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398</v>
      </c>
      <c r="AI98" s="187"/>
      <c r="AJ98" s="187"/>
    </row>
    <row r="99" spans="1:36" customFormat="1" ht="15" customHeight="1" x14ac:dyDescent="0.2">
      <c r="A99" s="14" t="s">
        <v>6</v>
      </c>
      <c r="B99" s="15" t="s">
        <v>7</v>
      </c>
      <c r="C99" s="166" t="s">
        <v>145</v>
      </c>
      <c r="D99" s="17" t="s">
        <v>399</v>
      </c>
      <c r="E99" s="167" t="s">
        <v>400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401</v>
      </c>
      <c r="AI99" s="187"/>
      <c r="AJ99" s="187"/>
    </row>
    <row r="100" spans="1:36" customFormat="1" ht="15" customHeight="1" x14ac:dyDescent="0.2">
      <c r="A100" s="14" t="s">
        <v>6</v>
      </c>
      <c r="B100" s="15" t="s">
        <v>7</v>
      </c>
      <c r="C100" s="166" t="s">
        <v>47</v>
      </c>
      <c r="D100" s="17" t="s">
        <v>402</v>
      </c>
      <c r="E100" s="167" t="s">
        <v>403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50</v>
      </c>
      <c r="L100" s="171">
        <f t="shared" si="18"/>
        <v>120</v>
      </c>
      <c r="M100" s="37" t="s">
        <v>186</v>
      </c>
      <c r="N100" s="172">
        <v>50</v>
      </c>
      <c r="O100" s="173"/>
      <c r="P100" s="174" t="s">
        <v>329</v>
      </c>
      <c r="Q100" s="175">
        <v>44775</v>
      </c>
      <c r="R100" s="199"/>
      <c r="S100" s="205"/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404</v>
      </c>
      <c r="AI100" s="187"/>
      <c r="AJ100" s="187"/>
    </row>
    <row r="101" spans="1:36" s="5" customFormat="1" ht="15" customHeight="1" x14ac:dyDescent="0.2">
      <c r="A101" s="14" t="s">
        <v>8</v>
      </c>
      <c r="B101" s="15" t="s">
        <v>7</v>
      </c>
      <c r="C101" s="16" t="s">
        <v>47</v>
      </c>
      <c r="D101" s="17" t="s">
        <v>413</v>
      </c>
      <c r="E101" s="18" t="s">
        <v>414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329</v>
      </c>
      <c r="Q101" s="39">
        <v>44775</v>
      </c>
      <c r="R101" s="199" t="s">
        <v>461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423</v>
      </c>
      <c r="AI101" s="187"/>
      <c r="AJ101" s="187"/>
    </row>
    <row r="102" spans="1:36" s="4" customFormat="1" ht="15" customHeight="1" x14ac:dyDescent="0.2">
      <c r="A102" s="14" t="s">
        <v>8</v>
      </c>
      <c r="B102" s="15" t="s">
        <v>7</v>
      </c>
      <c r="C102" s="16" t="s">
        <v>47</v>
      </c>
      <c r="D102" s="17" t="s">
        <v>417</v>
      </c>
      <c r="E102" s="18" t="s">
        <v>418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608</v>
      </c>
      <c r="P102" s="146" t="s">
        <v>329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419</v>
      </c>
      <c r="AI102" s="187"/>
      <c r="AJ102" s="187"/>
    </row>
    <row r="103" spans="1:36" s="4" customFormat="1" ht="15" customHeight="1" x14ac:dyDescent="0.2">
      <c r="A103" s="14" t="s">
        <v>6</v>
      </c>
      <c r="B103" s="15" t="s">
        <v>7</v>
      </c>
      <c r="C103" s="16" t="s">
        <v>47</v>
      </c>
      <c r="D103" s="17" t="s">
        <v>421</v>
      </c>
      <c r="E103" s="18" t="s">
        <v>420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329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422</v>
      </c>
      <c r="AI103" s="187"/>
      <c r="AJ103" s="187"/>
    </row>
    <row r="104" spans="1:36" s="5" customFormat="1" ht="15" customHeight="1" x14ac:dyDescent="0.2">
      <c r="A104" s="14" t="s">
        <v>6</v>
      </c>
      <c r="B104" s="15" t="s">
        <v>7</v>
      </c>
      <c r="C104" s="16" t="s">
        <v>47</v>
      </c>
      <c r="D104" s="17" t="s">
        <v>436</v>
      </c>
      <c r="E104" s="18" t="s">
        <v>424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329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425</v>
      </c>
      <c r="AI104" s="187"/>
      <c r="AJ104" s="187"/>
    </row>
    <row r="105" spans="1:36" s="5" customFormat="1" ht="15" customHeight="1" x14ac:dyDescent="0.2">
      <c r="A105" s="14" t="s">
        <v>6</v>
      </c>
      <c r="B105" s="15" t="s">
        <v>7</v>
      </c>
      <c r="C105" s="16" t="s">
        <v>47</v>
      </c>
      <c r="D105" s="17" t="s">
        <v>426</v>
      </c>
      <c r="E105" s="18" t="s">
        <v>427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140</v>
      </c>
      <c r="L105" s="35">
        <f t="shared" si="18"/>
        <v>30</v>
      </c>
      <c r="M105" s="37" t="s">
        <v>186</v>
      </c>
      <c r="N105" s="38">
        <v>140</v>
      </c>
      <c r="O105" s="150"/>
      <c r="P105" s="146" t="s">
        <v>329</v>
      </c>
      <c r="Q105" s="39">
        <v>44791</v>
      </c>
      <c r="R105" s="199"/>
      <c r="S105" s="200"/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951</v>
      </c>
      <c r="AI105" s="187"/>
      <c r="AJ105" s="187"/>
    </row>
    <row r="106" spans="1:36" s="5" customFormat="1" ht="15" customHeight="1" x14ac:dyDescent="0.2">
      <c r="A106" s="14" t="s">
        <v>6</v>
      </c>
      <c r="B106" s="15" t="s">
        <v>7</v>
      </c>
      <c r="C106" s="16" t="s">
        <v>47</v>
      </c>
      <c r="D106" s="17" t="s">
        <v>426</v>
      </c>
      <c r="E106" s="18" t="s">
        <v>428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95</v>
      </c>
      <c r="L106" s="35">
        <f t="shared" si="18"/>
        <v>50</v>
      </c>
      <c r="M106" s="37" t="s">
        <v>186</v>
      </c>
      <c r="N106" s="38">
        <v>95</v>
      </c>
      <c r="O106" s="150"/>
      <c r="P106" s="146" t="s">
        <v>329</v>
      </c>
      <c r="Q106" s="39">
        <v>44791</v>
      </c>
      <c r="R106" s="199"/>
      <c r="S106" s="200"/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951</v>
      </c>
      <c r="AI106" s="187"/>
      <c r="AJ106" s="187"/>
    </row>
    <row r="107" spans="1:36" s="5" customFormat="1" ht="15" customHeight="1" x14ac:dyDescent="0.2">
      <c r="A107" s="14" t="s">
        <v>6</v>
      </c>
      <c r="B107" s="15" t="s">
        <v>7</v>
      </c>
      <c r="C107" s="16" t="s">
        <v>47</v>
      </c>
      <c r="D107" s="17" t="s">
        <v>426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95</v>
      </c>
      <c r="L107" s="35">
        <f t="shared" si="18"/>
        <v>50</v>
      </c>
      <c r="M107" s="37" t="s">
        <v>186</v>
      </c>
      <c r="N107" s="38">
        <v>95</v>
      </c>
      <c r="O107" s="150"/>
      <c r="P107" s="146" t="s">
        <v>329</v>
      </c>
      <c r="Q107" s="39">
        <v>44791</v>
      </c>
      <c r="R107" s="199"/>
      <c r="S107" s="200"/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951</v>
      </c>
      <c r="AI107" s="187"/>
      <c r="AJ107" s="187"/>
    </row>
    <row r="108" spans="1:36" s="5" customFormat="1" ht="15" customHeight="1" x14ac:dyDescent="0.2">
      <c r="A108" s="14" t="s">
        <v>8</v>
      </c>
      <c r="B108" s="15" t="s">
        <v>7</v>
      </c>
      <c r="C108" s="16" t="s">
        <v>47</v>
      </c>
      <c r="D108" s="17" t="s">
        <v>426</v>
      </c>
      <c r="E108" s="18" t="s">
        <v>429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95</v>
      </c>
      <c r="L108" s="35">
        <f t="shared" si="18"/>
        <v>50</v>
      </c>
      <c r="M108" s="37" t="s">
        <v>186</v>
      </c>
      <c r="N108" s="38">
        <v>95</v>
      </c>
      <c r="O108" s="150"/>
      <c r="P108" s="146" t="s">
        <v>329</v>
      </c>
      <c r="Q108" s="39">
        <v>44791</v>
      </c>
      <c r="R108" s="199"/>
      <c r="S108" s="200"/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951</v>
      </c>
      <c r="AI108" s="187"/>
      <c r="AJ108" s="187"/>
    </row>
    <row r="109" spans="1:36" s="4" customFormat="1" ht="15" customHeight="1" x14ac:dyDescent="0.2">
      <c r="A109" s="14" t="s">
        <v>6</v>
      </c>
      <c r="B109" s="15" t="s">
        <v>7</v>
      </c>
      <c r="C109" s="16" t="s">
        <v>9</v>
      </c>
      <c r="D109" s="17" t="s">
        <v>430</v>
      </c>
      <c r="E109" s="18" t="s">
        <v>431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432</v>
      </c>
      <c r="AI109" s="187"/>
      <c r="AJ109" s="187"/>
    </row>
    <row r="110" spans="1:36" s="4" customFormat="1" ht="15" customHeight="1" x14ac:dyDescent="0.2">
      <c r="A110" s="14" t="s">
        <v>6</v>
      </c>
      <c r="B110" s="15" t="s">
        <v>7</v>
      </c>
      <c r="C110" s="16" t="s">
        <v>9</v>
      </c>
      <c r="D110" s="17" t="s">
        <v>433</v>
      </c>
      <c r="E110" s="18" t="s">
        <v>434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435</v>
      </c>
      <c r="AI110" s="187"/>
      <c r="AJ110" s="187"/>
    </row>
    <row r="111" spans="1:36" s="4" customFormat="1" ht="15" customHeight="1" x14ac:dyDescent="0.2">
      <c r="A111" s="14" t="s">
        <v>6</v>
      </c>
      <c r="B111" s="15" t="s">
        <v>7</v>
      </c>
      <c r="C111" s="16" t="s">
        <v>47</v>
      </c>
      <c r="D111" s="17" t="s">
        <v>437</v>
      </c>
      <c r="E111" s="18" t="s">
        <v>442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438</v>
      </c>
      <c r="P111" s="146" t="s">
        <v>329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504</v>
      </c>
      <c r="AI111" s="187" t="s">
        <v>503</v>
      </c>
      <c r="AJ111" s="187"/>
    </row>
    <row r="112" spans="1:36" s="4" customFormat="1" ht="15" customHeight="1" x14ac:dyDescent="0.2">
      <c r="A112" s="14" t="s">
        <v>6</v>
      </c>
      <c r="B112" s="15" t="s">
        <v>7</v>
      </c>
      <c r="C112" s="166" t="s">
        <v>443</v>
      </c>
      <c r="D112" s="17" t="s">
        <v>439</v>
      </c>
      <c r="E112" s="167" t="s">
        <v>440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441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505</v>
      </c>
      <c r="AI112" s="187"/>
      <c r="AJ112" s="187"/>
    </row>
    <row r="113" spans="1:36" s="4" customFormat="1" ht="15" customHeight="1" x14ac:dyDescent="0.2">
      <c r="A113" s="14" t="s">
        <v>8</v>
      </c>
      <c r="B113" s="15" t="s">
        <v>7</v>
      </c>
      <c r="C113" s="16" t="s">
        <v>47</v>
      </c>
      <c r="D113" s="17" t="s">
        <v>444</v>
      </c>
      <c r="E113" s="18" t="s">
        <v>445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446</v>
      </c>
      <c r="P113" s="146" t="s">
        <v>133</v>
      </c>
      <c r="Q113" s="39"/>
      <c r="R113" s="199" t="s">
        <v>107</v>
      </c>
      <c r="S113" s="200">
        <v>42.5</v>
      </c>
      <c r="T113" s="201" t="s">
        <v>447</v>
      </c>
      <c r="U113" s="202" t="s">
        <v>150</v>
      </c>
      <c r="V113" s="203"/>
      <c r="W113" s="246" t="s">
        <v>107</v>
      </c>
      <c r="X113" s="247">
        <v>85</v>
      </c>
      <c r="Y113" s="248" t="s">
        <v>448</v>
      </c>
      <c r="Z113" s="249" t="s">
        <v>464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501</v>
      </c>
      <c r="AI113" s="187" t="s">
        <v>502</v>
      </c>
      <c r="AJ113" s="187"/>
    </row>
    <row r="114" spans="1:36" ht="15" customHeight="1" x14ac:dyDescent="0.2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449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450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450</v>
      </c>
      <c r="U114" s="202" t="s">
        <v>133</v>
      </c>
      <c r="V114" s="203"/>
      <c r="W114" s="236" t="s">
        <v>107</v>
      </c>
      <c r="X114" s="237">
        <v>68.33</v>
      </c>
      <c r="Y114" s="238" t="s">
        <v>450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2">
      <c r="A115" s="14" t="s">
        <v>8</v>
      </c>
      <c r="B115" s="15" t="s">
        <v>7</v>
      </c>
      <c r="C115" s="16" t="s">
        <v>47</v>
      </c>
      <c r="D115" s="17" t="s">
        <v>453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454</v>
      </c>
      <c r="P115" s="146" t="s">
        <v>329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481</v>
      </c>
      <c r="AI115" s="187"/>
      <c r="AJ115" s="187"/>
    </row>
    <row r="116" spans="1:36" ht="15" customHeight="1" x14ac:dyDescent="0.2">
      <c r="A116" s="14" t="s">
        <v>6</v>
      </c>
      <c r="B116" s="15" t="s">
        <v>7</v>
      </c>
      <c r="C116" s="16" t="s">
        <v>47</v>
      </c>
      <c r="D116" s="17" t="s">
        <v>465</v>
      </c>
      <c r="E116" s="18" t="s">
        <v>367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466</v>
      </c>
      <c r="P116" s="146" t="s">
        <v>329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482</v>
      </c>
      <c r="AI116" s="187"/>
      <c r="AJ116" s="187"/>
    </row>
    <row r="117" spans="1:36" s="4" customFormat="1" ht="15" customHeight="1" x14ac:dyDescent="0.2">
      <c r="A117" s="14" t="s">
        <v>8</v>
      </c>
      <c r="B117" s="15" t="s">
        <v>7</v>
      </c>
      <c r="C117" s="16" t="s">
        <v>47</v>
      </c>
      <c r="D117" s="17" t="s">
        <v>467</v>
      </c>
      <c r="E117" s="18" t="s">
        <v>468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469</v>
      </c>
      <c r="P117" s="146" t="s">
        <v>125</v>
      </c>
      <c r="Q117" s="39"/>
      <c r="R117" s="199" t="s">
        <v>107</v>
      </c>
      <c r="S117" s="271">
        <v>100</v>
      </c>
      <c r="T117" s="272" t="s">
        <v>470</v>
      </c>
      <c r="U117" s="202" t="s">
        <v>133</v>
      </c>
      <c r="V117" s="203"/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478</v>
      </c>
      <c r="AI117" s="187" t="s">
        <v>479</v>
      </c>
      <c r="AJ117" s="187" t="s">
        <v>480</v>
      </c>
    </row>
    <row r="118" spans="1:36" s="4" customFormat="1" ht="15" customHeight="1" x14ac:dyDescent="0.2">
      <c r="A118" s="14" t="s">
        <v>8</v>
      </c>
      <c r="B118" s="15" t="s">
        <v>7</v>
      </c>
      <c r="C118" s="16" t="s">
        <v>47</v>
      </c>
      <c r="D118" s="17" t="s">
        <v>471</v>
      </c>
      <c r="E118" s="18" t="s">
        <v>472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461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473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474</v>
      </c>
      <c r="AI118" s="187"/>
      <c r="AJ118" s="187"/>
    </row>
    <row r="119" spans="1:36" s="4" customFormat="1" ht="15" customHeight="1" x14ac:dyDescent="0.2">
      <c r="A119" s="14" t="s">
        <v>6</v>
      </c>
      <c r="B119" s="15" t="s">
        <v>7</v>
      </c>
      <c r="C119" s="16" t="s">
        <v>47</v>
      </c>
      <c r="D119" s="17" t="s">
        <v>475</v>
      </c>
      <c r="E119" s="18" t="s">
        <v>476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/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477</v>
      </c>
      <c r="AI119" s="187"/>
      <c r="AJ119" s="187"/>
    </row>
    <row r="120" spans="1:36" s="5" customFormat="1" ht="15" customHeight="1" x14ac:dyDescent="0.2">
      <c r="A120" s="14" t="s">
        <v>6</v>
      </c>
      <c r="B120" s="15" t="s">
        <v>7</v>
      </c>
      <c r="C120" s="16" t="s">
        <v>145</v>
      </c>
      <c r="D120" s="17" t="s">
        <v>471</v>
      </c>
      <c r="E120" s="18" t="s">
        <v>483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484</v>
      </c>
      <c r="AI120" s="187"/>
      <c r="AJ120" s="187"/>
    </row>
    <row r="121" spans="1:36" s="4" customFormat="1" ht="15" customHeight="1" x14ac:dyDescent="0.2">
      <c r="A121" s="14" t="s">
        <v>6</v>
      </c>
      <c r="B121" s="15" t="s">
        <v>7</v>
      </c>
      <c r="C121" s="16" t="s">
        <v>47</v>
      </c>
      <c r="D121" s="17" t="s">
        <v>485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488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486</v>
      </c>
      <c r="P121" s="146" t="s">
        <v>329</v>
      </c>
      <c r="Q121" s="39">
        <v>44800</v>
      </c>
      <c r="R121" s="199" t="s">
        <v>107</v>
      </c>
      <c r="S121" s="200">
        <v>85</v>
      </c>
      <c r="T121" s="201" t="s">
        <v>487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489</v>
      </c>
      <c r="AI121" s="187"/>
      <c r="AJ121" s="187"/>
    </row>
    <row r="122" spans="1:36" s="4" customFormat="1" ht="15" customHeight="1" x14ac:dyDescent="0.2">
      <c r="A122" s="14" t="s">
        <v>6</v>
      </c>
      <c r="B122" s="15" t="s">
        <v>7</v>
      </c>
      <c r="C122" s="16" t="s">
        <v>47</v>
      </c>
      <c r="D122" s="17" t="s">
        <v>490</v>
      </c>
      <c r="E122" s="18" t="s">
        <v>491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495</v>
      </c>
      <c r="P122" s="146" t="s">
        <v>329</v>
      </c>
      <c r="Q122" s="39">
        <v>44821</v>
      </c>
      <c r="R122" s="199" t="s">
        <v>107</v>
      </c>
      <c r="S122" s="200">
        <v>85</v>
      </c>
      <c r="T122" s="201" t="s">
        <v>496</v>
      </c>
      <c r="U122" s="202" t="s">
        <v>125</v>
      </c>
      <c r="V122" s="203">
        <v>44827</v>
      </c>
      <c r="W122" s="236" t="s">
        <v>461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492</v>
      </c>
      <c r="AI122" s="187"/>
      <c r="AJ122" s="187"/>
    </row>
    <row r="123" spans="1:36" s="4" customFormat="1" ht="15" customHeight="1" x14ac:dyDescent="0.2">
      <c r="A123" s="14" t="s">
        <v>6</v>
      </c>
      <c r="B123" s="15" t="s">
        <v>7</v>
      </c>
      <c r="C123" s="16" t="s">
        <v>47</v>
      </c>
      <c r="D123" s="17" t="s">
        <v>493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494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497</v>
      </c>
      <c r="P123" s="146" t="s">
        <v>329</v>
      </c>
      <c r="Q123" s="39">
        <v>44800</v>
      </c>
      <c r="R123" s="199" t="s">
        <v>107</v>
      </c>
      <c r="S123" s="200">
        <v>85</v>
      </c>
      <c r="T123" s="201" t="s">
        <v>498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499</v>
      </c>
      <c r="AI123" s="187" t="s">
        <v>500</v>
      </c>
      <c r="AJ123" s="187"/>
    </row>
    <row r="124" spans="1:36" s="5" customFormat="1" ht="15" customHeight="1" x14ac:dyDescent="0.2">
      <c r="A124" s="14" t="s">
        <v>6</v>
      </c>
      <c r="B124" s="15" t="s">
        <v>7</v>
      </c>
      <c r="C124" s="16" t="s">
        <v>47</v>
      </c>
      <c r="D124" s="17" t="s">
        <v>507</v>
      </c>
      <c r="E124" s="18" t="s">
        <v>508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853</v>
      </c>
      <c r="P124" s="146" t="s">
        <v>125</v>
      </c>
      <c r="Q124" s="39"/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509</v>
      </c>
      <c r="AI124" s="187" t="s">
        <v>510</v>
      </c>
      <c r="AJ124" s="187"/>
    </row>
    <row r="125" spans="1:36" s="5" customFormat="1" ht="15" customHeight="1" x14ac:dyDescent="0.2">
      <c r="A125" s="14" t="s">
        <v>8</v>
      </c>
      <c r="B125" s="15" t="s">
        <v>7</v>
      </c>
      <c r="C125" s="16" t="s">
        <v>47</v>
      </c>
      <c r="D125" s="17" t="s">
        <v>511</v>
      </c>
      <c r="E125" s="18" t="s">
        <v>512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516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513</v>
      </c>
      <c r="AI125" s="187"/>
      <c r="AJ125" s="187"/>
    </row>
    <row r="126" spans="1:36" s="5" customFormat="1" ht="15" customHeight="1" x14ac:dyDescent="0.2">
      <c r="A126" s="14" t="s">
        <v>6</v>
      </c>
      <c r="B126" s="15" t="s">
        <v>7</v>
      </c>
      <c r="C126" s="16" t="s">
        <v>47</v>
      </c>
      <c r="D126" s="17" t="s">
        <v>514</v>
      </c>
      <c r="E126" s="18" t="s">
        <v>515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517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518</v>
      </c>
      <c r="U126" s="202" t="s">
        <v>133</v>
      </c>
      <c r="V126" s="203"/>
      <c r="W126" s="236" t="s">
        <v>107</v>
      </c>
      <c r="X126" s="237">
        <v>42.5</v>
      </c>
      <c r="Y126" s="238" t="s">
        <v>519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520</v>
      </c>
      <c r="AI126" s="187" t="s">
        <v>521</v>
      </c>
      <c r="AJ126" s="187" t="s">
        <v>522</v>
      </c>
    </row>
    <row r="127" spans="1:36" s="5" customFormat="1" ht="15" customHeight="1" x14ac:dyDescent="0.2">
      <c r="A127" s="14" t="s">
        <v>6</v>
      </c>
      <c r="B127" s="15" t="s">
        <v>7</v>
      </c>
      <c r="C127" s="16" t="s">
        <v>47</v>
      </c>
      <c r="D127" s="17" t="s">
        <v>523</v>
      </c>
      <c r="E127" s="18" t="s">
        <v>524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/>
      <c r="Q127" s="39"/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525</v>
      </c>
      <c r="AI127" s="187"/>
      <c r="AJ127" s="187"/>
    </row>
    <row r="128" spans="1:36" s="5" customFormat="1" ht="15" customHeight="1" x14ac:dyDescent="0.2">
      <c r="A128" s="14" t="s">
        <v>6</v>
      </c>
      <c r="B128" s="15" t="s">
        <v>7</v>
      </c>
      <c r="C128" s="16" t="s">
        <v>47</v>
      </c>
      <c r="D128" s="17" t="s">
        <v>526</v>
      </c>
      <c r="E128" s="18" t="s">
        <v>527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/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528</v>
      </c>
      <c r="P128" s="146" t="s">
        <v>329</v>
      </c>
      <c r="Q128" s="39">
        <v>44800</v>
      </c>
      <c r="R128" s="199" t="s">
        <v>107</v>
      </c>
      <c r="S128" s="200">
        <v>40</v>
      </c>
      <c r="T128" s="201" t="s">
        <v>529</v>
      </c>
      <c r="U128" s="202" t="s">
        <v>133</v>
      </c>
      <c r="V128" s="203"/>
      <c r="W128" s="236" t="s">
        <v>107</v>
      </c>
      <c r="X128" s="237">
        <v>40</v>
      </c>
      <c r="Y128" s="238" t="s">
        <v>530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586</v>
      </c>
      <c r="AI128" s="187" t="s">
        <v>587</v>
      </c>
      <c r="AJ128" s="187"/>
    </row>
    <row r="129" spans="1:36" s="5" customFormat="1" ht="15" customHeight="1" x14ac:dyDescent="0.2">
      <c r="A129" s="14" t="s">
        <v>6</v>
      </c>
      <c r="B129" s="15" t="s">
        <v>7</v>
      </c>
      <c r="C129" s="16" t="s">
        <v>47</v>
      </c>
      <c r="D129" s="17" t="s">
        <v>531</v>
      </c>
      <c r="E129" s="18" t="s">
        <v>532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533</v>
      </c>
      <c r="AI129" s="187"/>
      <c r="AJ129" s="187"/>
    </row>
    <row r="130" spans="1:36" s="5" customFormat="1" ht="15" customHeight="1" x14ac:dyDescent="0.2">
      <c r="A130" s="14" t="s">
        <v>6</v>
      </c>
      <c r="B130" s="15" t="s">
        <v>7</v>
      </c>
      <c r="C130" s="16" t="s">
        <v>47</v>
      </c>
      <c r="D130" s="17" t="s">
        <v>534</v>
      </c>
      <c r="E130" s="18" t="s">
        <v>535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538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539</v>
      </c>
      <c r="U130" s="202" t="s">
        <v>133</v>
      </c>
      <c r="V130" s="203"/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536</v>
      </c>
      <c r="AI130" s="187" t="s">
        <v>537</v>
      </c>
      <c r="AJ130" s="187"/>
    </row>
    <row r="131" spans="1:36" s="5" customFormat="1" ht="15" customHeight="1" x14ac:dyDescent="0.2">
      <c r="A131" s="14" t="s">
        <v>6</v>
      </c>
      <c r="B131" s="15" t="s">
        <v>7</v>
      </c>
      <c r="C131" s="16" t="s">
        <v>47</v>
      </c>
      <c r="D131" s="17" t="s">
        <v>540</v>
      </c>
      <c r="E131" s="18" t="s">
        <v>541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542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543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544</v>
      </c>
      <c r="AI131" s="187" t="s">
        <v>599</v>
      </c>
      <c r="AJ131" s="187"/>
    </row>
    <row r="132" spans="1:36" s="5" customFormat="1" ht="15" customHeight="1" x14ac:dyDescent="0.2">
      <c r="A132" s="14" t="s">
        <v>6</v>
      </c>
      <c r="B132" s="15" t="s">
        <v>7</v>
      </c>
      <c r="C132" s="16" t="s">
        <v>47</v>
      </c>
      <c r="D132" s="17" t="s">
        <v>545</v>
      </c>
      <c r="E132" s="18" t="s">
        <v>546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547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548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549</v>
      </c>
      <c r="AI132" s="187" t="s">
        <v>550</v>
      </c>
      <c r="AJ132" s="187"/>
    </row>
    <row r="133" spans="1:36" s="5" customFormat="1" ht="15" customHeight="1" x14ac:dyDescent="0.2">
      <c r="A133" s="14" t="s">
        <v>6</v>
      </c>
      <c r="B133" s="15" t="s">
        <v>7</v>
      </c>
      <c r="C133" s="16" t="s">
        <v>47</v>
      </c>
      <c r="D133" s="17" t="s">
        <v>551</v>
      </c>
      <c r="E133" s="18" t="s">
        <v>552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553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554</v>
      </c>
      <c r="AI133" s="187"/>
      <c r="AJ133" s="187"/>
    </row>
    <row r="134" spans="1:36" s="5" customFormat="1" ht="15" customHeight="1" x14ac:dyDescent="0.2">
      <c r="A134" s="14" t="s">
        <v>6</v>
      </c>
      <c r="B134" s="15" t="s">
        <v>7</v>
      </c>
      <c r="C134" s="16" t="s">
        <v>47</v>
      </c>
      <c r="D134" s="17" t="s">
        <v>555</v>
      </c>
      <c r="E134" s="18" t="s">
        <v>556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558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559</v>
      </c>
      <c r="U134" s="202" t="s">
        <v>133</v>
      </c>
      <c r="V134" s="203"/>
      <c r="W134" s="236" t="s">
        <v>107</v>
      </c>
      <c r="X134" s="237">
        <v>50</v>
      </c>
      <c r="Y134" s="238" t="s">
        <v>560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557</v>
      </c>
      <c r="AI134" s="187"/>
      <c r="AJ134" s="187"/>
    </row>
    <row r="135" spans="1:36" s="5" customFormat="1" ht="15" customHeight="1" x14ac:dyDescent="0.2">
      <c r="A135" s="14" t="s">
        <v>8</v>
      </c>
      <c r="B135" s="15" t="s">
        <v>7</v>
      </c>
      <c r="C135" s="16" t="s">
        <v>9</v>
      </c>
      <c r="D135" s="17" t="s">
        <v>561</v>
      </c>
      <c r="E135" s="18" t="s">
        <v>562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563</v>
      </c>
      <c r="AI135" s="187"/>
      <c r="AJ135" s="187"/>
    </row>
    <row r="136" spans="1:36" s="4" customFormat="1" ht="15" customHeight="1" x14ac:dyDescent="0.2">
      <c r="A136" s="14" t="s">
        <v>6</v>
      </c>
      <c r="B136" s="15" t="s">
        <v>7</v>
      </c>
      <c r="C136" s="16" t="s">
        <v>564</v>
      </c>
      <c r="D136" s="17" t="s">
        <v>531</v>
      </c>
      <c r="E136" s="18" t="s">
        <v>565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533</v>
      </c>
      <c r="AI136" s="187"/>
      <c r="AJ136" s="187"/>
    </row>
    <row r="137" spans="1:36" s="4" customFormat="1" ht="15" customHeight="1" x14ac:dyDescent="0.2">
      <c r="A137" s="14" t="s">
        <v>6</v>
      </c>
      <c r="B137" s="15" t="s">
        <v>63</v>
      </c>
      <c r="C137" s="16" t="s">
        <v>564</v>
      </c>
      <c r="D137" s="17" t="s">
        <v>566</v>
      </c>
      <c r="E137" s="18" t="s">
        <v>567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2">
      <c r="A138" s="14" t="s">
        <v>6</v>
      </c>
      <c r="B138" s="15" t="s">
        <v>7</v>
      </c>
      <c r="C138" s="16" t="s">
        <v>47</v>
      </c>
      <c r="D138" s="17" t="s">
        <v>569</v>
      </c>
      <c r="E138" s="18" t="s">
        <v>570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571</v>
      </c>
      <c r="AI138" s="187"/>
      <c r="AJ138" s="187"/>
    </row>
    <row r="139" spans="1:36" s="4" customFormat="1" ht="15" customHeight="1" x14ac:dyDescent="0.2">
      <c r="A139" s="14" t="s">
        <v>6</v>
      </c>
      <c r="B139" s="15" t="s">
        <v>7</v>
      </c>
      <c r="C139" s="16" t="s">
        <v>47</v>
      </c>
      <c r="D139" s="17" t="s">
        <v>574</v>
      </c>
      <c r="E139" s="18" t="s">
        <v>575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576</v>
      </c>
      <c r="AI139" s="187" t="s">
        <v>577</v>
      </c>
      <c r="AJ139" s="187"/>
    </row>
    <row r="140" spans="1:36" s="4" customFormat="1" ht="15" customHeight="1" x14ac:dyDescent="0.2">
      <c r="A140" s="14" t="s">
        <v>8</v>
      </c>
      <c r="B140" s="15" t="s">
        <v>7</v>
      </c>
      <c r="C140" s="16" t="s">
        <v>47</v>
      </c>
      <c r="D140" s="17" t="s">
        <v>578</v>
      </c>
      <c r="E140" s="18" t="s">
        <v>579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580</v>
      </c>
      <c r="AI140" s="187" t="s">
        <v>581</v>
      </c>
      <c r="AJ140" s="187" t="s">
        <v>582</v>
      </c>
    </row>
    <row r="141" spans="1:36" s="4" customFormat="1" ht="15" customHeight="1" x14ac:dyDescent="0.2">
      <c r="A141" s="14" t="s">
        <v>8</v>
      </c>
      <c r="B141" s="15" t="s">
        <v>7</v>
      </c>
      <c r="C141" s="16" t="s">
        <v>47</v>
      </c>
      <c r="D141" s="17" t="s">
        <v>583</v>
      </c>
      <c r="E141" s="18" t="s">
        <v>584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585</v>
      </c>
      <c r="AI141" s="187"/>
      <c r="AJ141" s="187"/>
    </row>
    <row r="142" spans="1:36" s="4" customFormat="1" ht="15" customHeight="1" x14ac:dyDescent="0.2">
      <c r="A142" s="14" t="s">
        <v>6</v>
      </c>
      <c r="B142" s="15" t="s">
        <v>7</v>
      </c>
      <c r="C142" s="16" t="s">
        <v>47</v>
      </c>
      <c r="D142" s="17" t="s">
        <v>588</v>
      </c>
      <c r="E142" s="18" t="s">
        <v>606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607</v>
      </c>
      <c r="AI142" s="187"/>
      <c r="AJ142" s="187"/>
    </row>
    <row r="143" spans="1:36" s="5" customFormat="1" ht="15" customHeight="1" x14ac:dyDescent="0.2">
      <c r="A143" s="14" t="s">
        <v>6</v>
      </c>
      <c r="B143" s="15" t="s">
        <v>7</v>
      </c>
      <c r="C143" s="16" t="s">
        <v>47</v>
      </c>
      <c r="D143" s="17" t="s">
        <v>589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590</v>
      </c>
      <c r="K143" s="34">
        <f t="shared" si="20"/>
        <v>91</v>
      </c>
      <c r="L143" s="35">
        <f t="shared" si="23"/>
        <v>79</v>
      </c>
      <c r="M143" s="37" t="s">
        <v>107</v>
      </c>
      <c r="N143" s="38">
        <v>45</v>
      </c>
      <c r="O143" s="150" t="s">
        <v>591</v>
      </c>
      <c r="P143" s="146" t="s">
        <v>125</v>
      </c>
      <c r="Q143" s="39">
        <v>44827</v>
      </c>
      <c r="R143" s="199" t="s">
        <v>107</v>
      </c>
      <c r="S143" s="200">
        <v>46</v>
      </c>
      <c r="T143" s="201" t="s">
        <v>592</v>
      </c>
      <c r="U143" s="202" t="s">
        <v>133</v>
      </c>
      <c r="V143" s="203"/>
      <c r="W143" s="236" t="s">
        <v>107</v>
      </c>
      <c r="X143" s="237" t="s">
        <v>593</v>
      </c>
      <c r="Y143" s="238" t="s">
        <v>594</v>
      </c>
      <c r="Z143" s="239" t="s">
        <v>595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604</v>
      </c>
      <c r="AI143" s="187" t="s">
        <v>605</v>
      </c>
      <c r="AJ143" s="187"/>
    </row>
    <row r="144" spans="1:36" s="5" customFormat="1" ht="15" customHeight="1" x14ac:dyDescent="0.2">
      <c r="A144" s="14" t="s">
        <v>6</v>
      </c>
      <c r="B144" s="15" t="s">
        <v>7</v>
      </c>
      <c r="C144" s="16" t="s">
        <v>47</v>
      </c>
      <c r="D144" s="17" t="s">
        <v>600</v>
      </c>
      <c r="E144" s="18" t="s">
        <v>601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602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603</v>
      </c>
      <c r="AI144" s="187"/>
      <c r="AJ144" s="187"/>
    </row>
    <row r="145" spans="1:36" s="5" customFormat="1" ht="15" customHeight="1" x14ac:dyDescent="0.2">
      <c r="A145" s="14" t="s">
        <v>8</v>
      </c>
      <c r="B145" s="15" t="s">
        <v>7</v>
      </c>
      <c r="C145" s="16" t="s">
        <v>47</v>
      </c>
      <c r="D145" s="17" t="s">
        <v>609</v>
      </c>
      <c r="E145" s="18" t="s">
        <v>610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/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2">
      <c r="A146" s="14" t="s">
        <v>6</v>
      </c>
      <c r="B146" s="15" t="s">
        <v>7</v>
      </c>
      <c r="C146" s="16" t="s">
        <v>47</v>
      </c>
      <c r="D146" s="17" t="s">
        <v>611</v>
      </c>
      <c r="E146" s="18" t="s">
        <v>612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613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2">
      <c r="A147" s="14" t="s">
        <v>6</v>
      </c>
      <c r="B147" s="15" t="s">
        <v>7</v>
      </c>
      <c r="C147" s="16" t="s">
        <v>47</v>
      </c>
      <c r="D147" s="17" t="s">
        <v>614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615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2">
      <c r="A148" s="14" t="s">
        <v>6</v>
      </c>
      <c r="B148" s="15" t="s">
        <v>7</v>
      </c>
      <c r="C148" s="16" t="s">
        <v>47</v>
      </c>
      <c r="D148" s="17" t="s">
        <v>614</v>
      </c>
      <c r="E148" s="18" t="s">
        <v>616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2">
      <c r="A149" s="14" t="s">
        <v>8</v>
      </c>
      <c r="B149" s="15" t="s">
        <v>7</v>
      </c>
      <c r="C149" s="16" t="s">
        <v>47</v>
      </c>
      <c r="D149" s="17" t="s">
        <v>617</v>
      </c>
      <c r="E149" s="18" t="s">
        <v>618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2">
      <c r="A150" s="14" t="s">
        <v>6</v>
      </c>
      <c r="B150" s="15" t="s">
        <v>7</v>
      </c>
      <c r="C150" s="16" t="s">
        <v>47</v>
      </c>
      <c r="D150" s="17" t="s">
        <v>619</v>
      </c>
      <c r="E150" s="18" t="s">
        <v>620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50</v>
      </c>
      <c r="L150" s="35">
        <f t="shared" si="23"/>
        <v>95</v>
      </c>
      <c r="M150" s="37" t="s">
        <v>186</v>
      </c>
      <c r="N150" s="38">
        <v>50</v>
      </c>
      <c r="O150" s="150"/>
      <c r="P150" s="146"/>
      <c r="Q150" s="39">
        <v>44813</v>
      </c>
      <c r="R150" s="199"/>
      <c r="S150" s="200"/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958</v>
      </c>
      <c r="AI150" s="187"/>
      <c r="AJ150" s="187"/>
    </row>
    <row r="151" spans="1:36" s="4" customFormat="1" ht="15" customHeight="1" x14ac:dyDescent="0.2">
      <c r="A151" s="14" t="s">
        <v>6</v>
      </c>
      <c r="B151" s="15" t="s">
        <v>7</v>
      </c>
      <c r="C151" s="16" t="s">
        <v>47</v>
      </c>
      <c r="D151" s="17" t="s">
        <v>619</v>
      </c>
      <c r="E151" s="18" t="s">
        <v>621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0</v>
      </c>
      <c r="L151" s="35">
        <f t="shared" si="23"/>
        <v>220</v>
      </c>
      <c r="M151" s="37"/>
      <c r="N151" s="38"/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958</v>
      </c>
      <c r="AI151" s="187"/>
      <c r="AJ151" s="187"/>
    </row>
    <row r="152" spans="1:36" s="4" customFormat="1" ht="15" customHeight="1" x14ac:dyDescent="0.2">
      <c r="A152" s="14" t="s">
        <v>6</v>
      </c>
      <c r="B152" s="15" t="s">
        <v>7</v>
      </c>
      <c r="C152" s="16" t="s">
        <v>47</v>
      </c>
      <c r="D152" s="17" t="s">
        <v>622</v>
      </c>
      <c r="E152" s="18" t="s">
        <v>623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624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625</v>
      </c>
      <c r="U152" s="202" t="s">
        <v>133</v>
      </c>
      <c r="V152" s="203"/>
      <c r="W152" s="236" t="s">
        <v>107</v>
      </c>
      <c r="X152" s="237">
        <v>55</v>
      </c>
      <c r="Y152" s="238" t="s">
        <v>626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2">
      <c r="A153" s="14" t="s">
        <v>6</v>
      </c>
      <c r="B153" s="15" t="s">
        <v>7</v>
      </c>
      <c r="C153" s="16" t="s">
        <v>47</v>
      </c>
      <c r="D153" s="17" t="s">
        <v>628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629</v>
      </c>
      <c r="P153" s="146" t="s">
        <v>125</v>
      </c>
      <c r="Q153" s="39">
        <v>44813</v>
      </c>
      <c r="R153" s="199" t="s">
        <v>461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979</v>
      </c>
      <c r="AI153" s="187" t="s">
        <v>980</v>
      </c>
      <c r="AJ153" s="187"/>
    </row>
    <row r="154" spans="1:36" s="4" customFormat="1" ht="15" customHeight="1" x14ac:dyDescent="0.2">
      <c r="A154" s="14" t="s">
        <v>6</v>
      </c>
      <c r="B154" s="15" t="s">
        <v>7</v>
      </c>
      <c r="C154" s="16" t="s">
        <v>47</v>
      </c>
      <c r="D154" s="17" t="s">
        <v>630</v>
      </c>
      <c r="E154" s="18" t="s">
        <v>631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632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633</v>
      </c>
      <c r="U154" s="202" t="s">
        <v>133</v>
      </c>
      <c r="V154" s="203"/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969</v>
      </c>
      <c r="AI154" s="187"/>
      <c r="AJ154" s="187"/>
    </row>
    <row r="155" spans="1:36" s="4" customFormat="1" ht="15" customHeight="1" x14ac:dyDescent="0.2">
      <c r="A155" s="14" t="s">
        <v>8</v>
      </c>
      <c r="B155" s="15" t="s">
        <v>7</v>
      </c>
      <c r="C155" s="16" t="s">
        <v>47</v>
      </c>
      <c r="D155" s="17" t="s">
        <v>634</v>
      </c>
      <c r="E155" s="18" t="s">
        <v>635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/>
      <c r="AI155" s="187"/>
      <c r="AJ155" s="187"/>
    </row>
    <row r="156" spans="1:36" s="4" customFormat="1" ht="15" customHeight="1" x14ac:dyDescent="0.2">
      <c r="A156" s="14" t="s">
        <v>8</v>
      </c>
      <c r="B156" s="15" t="s">
        <v>7</v>
      </c>
      <c r="C156" s="16" t="s">
        <v>47</v>
      </c>
      <c r="D156" s="17" t="s">
        <v>636</v>
      </c>
      <c r="E156" s="18" t="s">
        <v>637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638</v>
      </c>
      <c r="P156" s="146" t="s">
        <v>133</v>
      </c>
      <c r="Q156" s="39"/>
      <c r="R156" s="199" t="s">
        <v>107</v>
      </c>
      <c r="S156" s="200">
        <v>64</v>
      </c>
      <c r="T156" s="201" t="s">
        <v>639</v>
      </c>
      <c r="U156" s="202" t="s">
        <v>150</v>
      </c>
      <c r="V156" s="203"/>
      <c r="W156" s="236" t="s">
        <v>107</v>
      </c>
      <c r="X156" s="237">
        <v>62</v>
      </c>
      <c r="Y156" s="238" t="s">
        <v>640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2">
      <c r="A157" s="14" t="s">
        <v>6</v>
      </c>
      <c r="B157" s="15" t="s">
        <v>7</v>
      </c>
      <c r="C157" s="16" t="s">
        <v>47</v>
      </c>
      <c r="D157" s="17" t="s">
        <v>641</v>
      </c>
      <c r="E157" s="18" t="s">
        <v>642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643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2">
      <c r="A158" s="14" t="s">
        <v>6</v>
      </c>
      <c r="B158" s="15" t="s">
        <v>7</v>
      </c>
      <c r="C158" s="16" t="s">
        <v>47</v>
      </c>
      <c r="D158" s="17" t="s">
        <v>644</v>
      </c>
      <c r="E158" s="18" t="s">
        <v>645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646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647</v>
      </c>
      <c r="U158" s="202" t="s">
        <v>133</v>
      </c>
      <c r="V158" s="203"/>
      <c r="W158" s="236" t="s">
        <v>107</v>
      </c>
      <c r="X158" s="237">
        <v>55</v>
      </c>
      <c r="Y158" s="238" t="s">
        <v>648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2">
      <c r="A159" s="14" t="s">
        <v>8</v>
      </c>
      <c r="B159" s="15" t="s">
        <v>7</v>
      </c>
      <c r="C159" s="16" t="s">
        <v>47</v>
      </c>
      <c r="D159" s="17" t="s">
        <v>649</v>
      </c>
      <c r="E159" s="18" t="s">
        <v>650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651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652</v>
      </c>
      <c r="U159" s="202" t="s">
        <v>133</v>
      </c>
      <c r="V159" s="203"/>
      <c r="W159" s="236" t="s">
        <v>107</v>
      </c>
      <c r="X159" s="237">
        <v>50</v>
      </c>
      <c r="Y159" s="238" t="s">
        <v>653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2">
      <c r="A160" s="14" t="s">
        <v>8</v>
      </c>
      <c r="B160" s="15" t="s">
        <v>7</v>
      </c>
      <c r="C160" s="16" t="s">
        <v>47</v>
      </c>
      <c r="D160" s="17" t="s">
        <v>399</v>
      </c>
      <c r="E160" s="18" t="s">
        <v>654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655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656</v>
      </c>
      <c r="U160" s="202" t="s">
        <v>133</v>
      </c>
      <c r="V160" s="203"/>
      <c r="W160" s="236" t="s">
        <v>461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/>
      <c r="AI160" s="187"/>
      <c r="AJ160" s="187"/>
    </row>
    <row r="161" spans="1:36" s="4" customFormat="1" ht="15" customHeight="1" x14ac:dyDescent="0.2">
      <c r="A161" s="14" t="s">
        <v>8</v>
      </c>
      <c r="B161" s="15" t="s">
        <v>7</v>
      </c>
      <c r="C161" s="16" t="s">
        <v>47</v>
      </c>
      <c r="D161" s="17" t="s">
        <v>657</v>
      </c>
      <c r="E161" s="18" t="s">
        <v>658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659</v>
      </c>
      <c r="P161" s="146" t="s">
        <v>125</v>
      </c>
      <c r="Q161" s="39"/>
      <c r="R161" s="199" t="s">
        <v>107</v>
      </c>
      <c r="S161" s="200">
        <v>105</v>
      </c>
      <c r="T161" s="201" t="s">
        <v>660</v>
      </c>
      <c r="U161" s="202" t="s">
        <v>133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971</v>
      </c>
      <c r="AI161" s="187"/>
      <c r="AJ161" s="187"/>
    </row>
    <row r="162" spans="1:36" s="4" customFormat="1" ht="15" customHeight="1" x14ac:dyDescent="0.2">
      <c r="A162" s="14" t="s">
        <v>6</v>
      </c>
      <c r="B162" s="15" t="s">
        <v>7</v>
      </c>
      <c r="C162" s="16" t="s">
        <v>47</v>
      </c>
      <c r="D162" s="17" t="s">
        <v>661</v>
      </c>
      <c r="E162" s="18" t="s">
        <v>662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663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2">
      <c r="A163" s="14" t="s">
        <v>8</v>
      </c>
      <c r="B163" s="15" t="s">
        <v>7</v>
      </c>
      <c r="C163" s="16" t="s">
        <v>47</v>
      </c>
      <c r="D163" s="17" t="s">
        <v>664</v>
      </c>
      <c r="E163" s="18" t="s">
        <v>665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2">
      <c r="A164" s="14" t="s">
        <v>6</v>
      </c>
      <c r="B164" s="15" t="s">
        <v>7</v>
      </c>
      <c r="C164" s="16" t="s">
        <v>47</v>
      </c>
      <c r="D164" s="17" t="s">
        <v>666</v>
      </c>
      <c r="E164" s="18" t="s">
        <v>667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668</v>
      </c>
      <c r="P164" s="146" t="s">
        <v>133</v>
      </c>
      <c r="Q164" s="39"/>
      <c r="R164" s="199" t="s">
        <v>107</v>
      </c>
      <c r="S164" s="200">
        <v>110</v>
      </c>
      <c r="T164" s="201" t="s">
        <v>669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2">
      <c r="A165" s="14" t="s">
        <v>8</v>
      </c>
      <c r="B165" s="15" t="s">
        <v>7</v>
      </c>
      <c r="C165" s="16" t="s">
        <v>47</v>
      </c>
      <c r="D165" s="17" t="s">
        <v>671</v>
      </c>
      <c r="E165" s="18" t="s">
        <v>672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670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2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673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674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675</v>
      </c>
      <c r="U166" s="202" t="s">
        <v>133</v>
      </c>
      <c r="V166" s="203"/>
      <c r="W166" s="236"/>
      <c r="X166" s="237"/>
      <c r="Y166" s="238"/>
      <c r="Z166" s="239"/>
      <c r="AA166" s="240"/>
      <c r="AB166" s="26"/>
      <c r="AC166" s="27"/>
      <c r="AD166" s="36" t="s">
        <v>670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2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676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677</v>
      </c>
      <c r="U167" s="202" t="s">
        <v>133</v>
      </c>
      <c r="V167" s="203"/>
      <c r="W167" s="236" t="s">
        <v>107</v>
      </c>
      <c r="X167" s="237">
        <v>70</v>
      </c>
      <c r="Y167" s="238" t="s">
        <v>678</v>
      </c>
      <c r="Z167" s="239" t="s">
        <v>150</v>
      </c>
      <c r="AA167" s="240"/>
      <c r="AB167" s="26"/>
      <c r="AC167" s="27"/>
      <c r="AD167" s="36" t="s">
        <v>670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2">
      <c r="A168" s="14" t="s">
        <v>8</v>
      </c>
      <c r="B168" s="15" t="s">
        <v>7</v>
      </c>
      <c r="C168" s="16" t="s">
        <v>47</v>
      </c>
      <c r="D168" s="17" t="s">
        <v>679</v>
      </c>
      <c r="E168" s="18" t="s">
        <v>680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681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682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2">
      <c r="A169" s="14" t="s">
        <v>8</v>
      </c>
      <c r="B169" s="15" t="s">
        <v>7</v>
      </c>
      <c r="C169" s="16" t="s">
        <v>47</v>
      </c>
      <c r="D169" s="17" t="s">
        <v>679</v>
      </c>
      <c r="E169" s="18" t="s">
        <v>683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684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685</v>
      </c>
      <c r="U169" s="202" t="s">
        <v>133</v>
      </c>
      <c r="V169" s="203"/>
      <c r="W169" s="236" t="s">
        <v>107</v>
      </c>
      <c r="X169" s="237">
        <v>55</v>
      </c>
      <c r="Y169" s="238" t="s">
        <v>686</v>
      </c>
      <c r="Z169" s="239" t="s">
        <v>150</v>
      </c>
      <c r="AA169" s="240"/>
      <c r="AB169" s="26"/>
      <c r="AC169" s="27"/>
      <c r="AD169" s="36" t="s">
        <v>670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2">
      <c r="A170" s="14" t="s">
        <v>6</v>
      </c>
      <c r="B170" s="15" t="s">
        <v>7</v>
      </c>
      <c r="C170" s="166" t="s">
        <v>47</v>
      </c>
      <c r="D170" s="17" t="s">
        <v>687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688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689</v>
      </c>
      <c r="U170" s="207" t="s">
        <v>133</v>
      </c>
      <c r="V170" s="208"/>
      <c r="W170" s="236" t="s">
        <v>107</v>
      </c>
      <c r="X170" s="241">
        <v>55</v>
      </c>
      <c r="Y170" s="242" t="s">
        <v>690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2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2">
      <c r="A172" s="14" t="s">
        <v>6</v>
      </c>
      <c r="B172" s="15" t="s">
        <v>7</v>
      </c>
      <c r="C172" s="166" t="s">
        <v>47</v>
      </c>
      <c r="D172" s="17" t="s">
        <v>691</v>
      </c>
      <c r="E172" s="167" t="s">
        <v>692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2">
      <c r="A173" s="14" t="s">
        <v>6</v>
      </c>
      <c r="B173" s="15" t="s">
        <v>7</v>
      </c>
      <c r="C173" s="16" t="s">
        <v>47</v>
      </c>
      <c r="D173" s="17" t="s">
        <v>908</v>
      </c>
      <c r="E173" s="18" t="s">
        <v>693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694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670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2">
      <c r="A174" s="14" t="s">
        <v>6</v>
      </c>
      <c r="B174" s="15" t="s">
        <v>7</v>
      </c>
      <c r="C174" s="16" t="s">
        <v>47</v>
      </c>
      <c r="D174" s="17" t="s">
        <v>399</v>
      </c>
      <c r="E174" s="18" t="s">
        <v>695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696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697</v>
      </c>
      <c r="U174" s="202" t="s">
        <v>133</v>
      </c>
      <c r="V174" s="203"/>
      <c r="W174" s="236" t="s">
        <v>461</v>
      </c>
      <c r="X174" s="237">
        <v>50</v>
      </c>
      <c r="Y174" s="238"/>
      <c r="Z174" s="239"/>
      <c r="AA174" s="240"/>
      <c r="AB174" s="26"/>
      <c r="AC174" s="27"/>
      <c r="AD174" s="36" t="s">
        <v>670</v>
      </c>
      <c r="AE174" s="28"/>
      <c r="AF174" s="29"/>
      <c r="AG174" s="30"/>
      <c r="AH174" s="187"/>
      <c r="AI174" s="187"/>
      <c r="AJ174" s="187"/>
    </row>
    <row r="175" spans="1:36" s="4" customFormat="1" ht="15" customHeight="1" x14ac:dyDescent="0.2">
      <c r="A175" s="14" t="s">
        <v>6</v>
      </c>
      <c r="B175" s="15" t="s">
        <v>7</v>
      </c>
      <c r="C175" s="16" t="s">
        <v>47</v>
      </c>
      <c r="D175" s="17" t="s">
        <v>698</v>
      </c>
      <c r="E175" s="18" t="s">
        <v>606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975</v>
      </c>
      <c r="AI175" s="187"/>
      <c r="AJ175" s="187"/>
    </row>
    <row r="176" spans="1:36" s="5" customFormat="1" ht="15" customHeight="1" x14ac:dyDescent="0.2">
      <c r="A176" s="14" t="s">
        <v>6</v>
      </c>
      <c r="B176" s="15" t="s">
        <v>7</v>
      </c>
      <c r="C176" s="16" t="s">
        <v>47</v>
      </c>
      <c r="D176" s="17" t="s">
        <v>699</v>
      </c>
      <c r="E176" s="18" t="s">
        <v>700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701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976</v>
      </c>
      <c r="AI176" s="187" t="s">
        <v>977</v>
      </c>
      <c r="AJ176" s="187"/>
    </row>
    <row r="177" spans="1:36" s="5" customFormat="1" ht="15" customHeight="1" x14ac:dyDescent="0.2">
      <c r="A177" s="14" t="s">
        <v>6</v>
      </c>
      <c r="B177" s="15" t="s">
        <v>7</v>
      </c>
      <c r="C177" s="16" t="s">
        <v>47</v>
      </c>
      <c r="D177" s="17" t="s">
        <v>702</v>
      </c>
      <c r="E177" s="18" t="s">
        <v>703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704</v>
      </c>
      <c r="P177" s="146" t="s">
        <v>125</v>
      </c>
      <c r="Q177" s="39"/>
      <c r="R177" s="199" t="s">
        <v>107</v>
      </c>
      <c r="S177" s="200">
        <v>60</v>
      </c>
      <c r="T177" s="201" t="s">
        <v>705</v>
      </c>
      <c r="U177" s="202" t="s">
        <v>133</v>
      </c>
      <c r="V177" s="203"/>
      <c r="W177" s="236" t="s">
        <v>461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978</v>
      </c>
      <c r="AI177" s="187"/>
      <c r="AJ177" s="187"/>
    </row>
    <row r="178" spans="1:36" s="5" customFormat="1" ht="15" customHeight="1" x14ac:dyDescent="0.2">
      <c r="A178" s="14" t="s">
        <v>8</v>
      </c>
      <c r="B178" s="15" t="s">
        <v>63</v>
      </c>
      <c r="C178" s="16" t="s">
        <v>706</v>
      </c>
      <c r="D178" s="17" t="s">
        <v>123</v>
      </c>
      <c r="E178" s="18" t="s">
        <v>707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708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/>
      <c r="AI178" s="187"/>
      <c r="AJ178" s="187"/>
    </row>
    <row r="179" spans="1:36" s="5" customFormat="1" ht="15" customHeight="1" x14ac:dyDescent="0.2">
      <c r="A179" s="14" t="s">
        <v>8</v>
      </c>
      <c r="B179" s="15" t="s">
        <v>63</v>
      </c>
      <c r="C179" s="16" t="s">
        <v>706</v>
      </c>
      <c r="D179" s="17" t="s">
        <v>225</v>
      </c>
      <c r="E179" s="18" t="s">
        <v>658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709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/>
      <c r="AI179" s="187"/>
      <c r="AJ179" s="187"/>
    </row>
    <row r="180" spans="1:36" s="5" customFormat="1" ht="15" customHeight="1" x14ac:dyDescent="0.2">
      <c r="A180" s="14" t="s">
        <v>6</v>
      </c>
      <c r="B180" s="15" t="s">
        <v>7</v>
      </c>
      <c r="C180" s="16" t="s">
        <v>47</v>
      </c>
      <c r="D180" s="17" t="s">
        <v>710</v>
      </c>
      <c r="E180" s="18" t="s">
        <v>711</v>
      </c>
      <c r="F180" s="19">
        <v>41451</v>
      </c>
      <c r="G180" s="32">
        <f t="shared" si="29"/>
        <v>160</v>
      </c>
      <c r="H180" s="12" t="s">
        <v>30</v>
      </c>
      <c r="I180" s="33">
        <f t="shared" si="30"/>
        <v>160</v>
      </c>
      <c r="J180" s="11"/>
      <c r="K180" s="34">
        <f t="shared" si="31"/>
        <v>160</v>
      </c>
      <c r="L180" s="35">
        <f t="shared" si="32"/>
        <v>0</v>
      </c>
      <c r="M180" s="37" t="s">
        <v>107</v>
      </c>
      <c r="N180" s="38">
        <v>80</v>
      </c>
      <c r="O180" s="150" t="s">
        <v>712</v>
      </c>
      <c r="P180" s="146" t="s">
        <v>125</v>
      </c>
      <c r="Q180" s="39"/>
      <c r="R180" s="199" t="s">
        <v>107</v>
      </c>
      <c r="S180" s="200">
        <v>80</v>
      </c>
      <c r="T180" s="201" t="s">
        <v>713</v>
      </c>
      <c r="U180" s="202" t="s">
        <v>133</v>
      </c>
      <c r="V180" s="203"/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/>
      <c r="AI180" s="187"/>
      <c r="AJ180" s="187"/>
    </row>
    <row r="181" spans="1:36" s="5" customFormat="1" ht="15" customHeight="1" x14ac:dyDescent="0.2">
      <c r="A181" s="14" t="s">
        <v>6</v>
      </c>
      <c r="B181" s="15" t="s">
        <v>7</v>
      </c>
      <c r="C181" s="16" t="s">
        <v>47</v>
      </c>
      <c r="D181" s="17" t="s">
        <v>714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/>
      <c r="AI181" s="187"/>
      <c r="AJ181" s="187"/>
    </row>
    <row r="182" spans="1:36" s="5" customFormat="1" ht="15" customHeight="1" x14ac:dyDescent="0.2">
      <c r="A182" s="14" t="s">
        <v>6</v>
      </c>
      <c r="B182" s="15" t="s">
        <v>7</v>
      </c>
      <c r="C182" s="16" t="s">
        <v>47</v>
      </c>
      <c r="D182" s="17" t="s">
        <v>715</v>
      </c>
      <c r="E182" s="18" t="s">
        <v>716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801</v>
      </c>
      <c r="P182" s="146" t="s">
        <v>125</v>
      </c>
      <c r="Q182" s="39"/>
      <c r="R182" s="199" t="s">
        <v>107</v>
      </c>
      <c r="S182" s="200">
        <v>110</v>
      </c>
      <c r="T182" s="201" t="s">
        <v>802</v>
      </c>
      <c r="U182" s="202" t="s">
        <v>133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2">
      <c r="A183" s="14" t="s">
        <v>8</v>
      </c>
      <c r="B183" s="15" t="s">
        <v>7</v>
      </c>
      <c r="C183" s="16" t="s">
        <v>47</v>
      </c>
      <c r="D183" s="17" t="s">
        <v>717</v>
      </c>
      <c r="E183" s="18" t="s">
        <v>718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719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2">
      <c r="A184" s="14" t="s">
        <v>8</v>
      </c>
      <c r="B184" s="15" t="s">
        <v>7</v>
      </c>
      <c r="C184" s="16" t="s">
        <v>47</v>
      </c>
      <c r="D184" s="17" t="s">
        <v>720</v>
      </c>
      <c r="E184" s="18" t="s">
        <v>721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722</v>
      </c>
      <c r="P184" s="146" t="s">
        <v>133</v>
      </c>
      <c r="Q184" s="39"/>
      <c r="R184" s="199" t="s">
        <v>107</v>
      </c>
      <c r="S184" s="200">
        <v>45</v>
      </c>
      <c r="T184" s="201" t="s">
        <v>723</v>
      </c>
      <c r="U184" s="202" t="s">
        <v>150</v>
      </c>
      <c r="V184" s="203"/>
      <c r="W184" s="236" t="s">
        <v>107</v>
      </c>
      <c r="X184" s="237">
        <v>45</v>
      </c>
      <c r="Y184" s="238" t="s">
        <v>723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2">
      <c r="A185" s="14" t="s">
        <v>8</v>
      </c>
      <c r="B185" s="15" t="s">
        <v>7</v>
      </c>
      <c r="C185" s="16" t="s">
        <v>47</v>
      </c>
      <c r="D185" s="17" t="s">
        <v>724</v>
      </c>
      <c r="E185" s="18" t="s">
        <v>725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v>63</v>
      </c>
      <c r="O185" s="150" t="s">
        <v>727</v>
      </c>
      <c r="P185" s="146" t="s">
        <v>133</v>
      </c>
      <c r="Q185" s="39"/>
      <c r="R185" s="199" t="s">
        <v>107</v>
      </c>
      <c r="S185" s="200">
        <v>63</v>
      </c>
      <c r="T185" s="201" t="s">
        <v>726</v>
      </c>
      <c r="U185" s="202" t="s">
        <v>150</v>
      </c>
      <c r="V185" s="203"/>
      <c r="W185" s="236" t="s">
        <v>461</v>
      </c>
      <c r="X185" s="237">
        <v>64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966</v>
      </c>
      <c r="AI185" s="187"/>
      <c r="AJ185" s="187"/>
    </row>
    <row r="186" spans="1:36" s="5" customFormat="1" ht="15" customHeight="1" x14ac:dyDescent="0.2">
      <c r="A186" s="14" t="s">
        <v>8</v>
      </c>
      <c r="B186" s="15" t="s">
        <v>7</v>
      </c>
      <c r="C186" s="16" t="s">
        <v>47</v>
      </c>
      <c r="D186" s="17" t="s">
        <v>728</v>
      </c>
      <c r="E186" s="18" t="s">
        <v>729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964</v>
      </c>
      <c r="AI186" s="187" t="s">
        <v>965</v>
      </c>
      <c r="AJ186" s="187"/>
    </row>
    <row r="187" spans="1:36" s="5" customFormat="1" ht="15" customHeight="1" x14ac:dyDescent="0.2">
      <c r="A187" s="14" t="s">
        <v>6</v>
      </c>
      <c r="B187" s="15" t="s">
        <v>63</v>
      </c>
      <c r="C187" s="16" t="s">
        <v>564</v>
      </c>
      <c r="D187" s="17" t="s">
        <v>730</v>
      </c>
      <c r="E187" s="18" t="s">
        <v>731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732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733</v>
      </c>
      <c r="U187" s="202" t="s">
        <v>133</v>
      </c>
      <c r="V187" s="203"/>
      <c r="W187" s="236" t="s">
        <v>107</v>
      </c>
      <c r="X187" s="237">
        <v>35</v>
      </c>
      <c r="Y187" s="238" t="s">
        <v>734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2">
      <c r="A188" s="14" t="s">
        <v>8</v>
      </c>
      <c r="B188" s="15" t="s">
        <v>63</v>
      </c>
      <c r="C188" s="16" t="s">
        <v>706</v>
      </c>
      <c r="D188" s="17" t="s">
        <v>735</v>
      </c>
      <c r="E188" s="18" t="s">
        <v>736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737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2">
      <c r="A189" s="14" t="s">
        <v>6</v>
      </c>
      <c r="B189" s="15" t="s">
        <v>63</v>
      </c>
      <c r="C189" s="16" t="s">
        <v>443</v>
      </c>
      <c r="D189" s="17" t="s">
        <v>738</v>
      </c>
      <c r="E189" s="18" t="s">
        <v>739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2">
      <c r="A190" s="14" t="s">
        <v>6</v>
      </c>
      <c r="B190" s="15" t="s">
        <v>63</v>
      </c>
      <c r="C190" s="16" t="s">
        <v>564</v>
      </c>
      <c r="D190" s="17" t="s">
        <v>740</v>
      </c>
      <c r="E190" s="18" t="s">
        <v>741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742</v>
      </c>
      <c r="P190" s="146" t="s">
        <v>125</v>
      </c>
      <c r="Q190" s="39"/>
      <c r="R190" s="199" t="s">
        <v>107</v>
      </c>
      <c r="S190" s="200">
        <v>87.5</v>
      </c>
      <c r="T190" s="201" t="s">
        <v>743</v>
      </c>
      <c r="U190" s="202" t="s">
        <v>133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/>
      <c r="AI190" s="187"/>
      <c r="AJ190" s="187"/>
    </row>
    <row r="191" spans="1:36" s="5" customFormat="1" ht="15" customHeight="1" x14ac:dyDescent="0.2">
      <c r="A191" s="14" t="s">
        <v>8</v>
      </c>
      <c r="B191" s="15" t="s">
        <v>7</v>
      </c>
      <c r="C191" s="16" t="s">
        <v>47</v>
      </c>
      <c r="D191" s="17" t="s">
        <v>744</v>
      </c>
      <c r="E191" s="18" t="s">
        <v>745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746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950</v>
      </c>
      <c r="AI191" s="187"/>
      <c r="AJ191" s="187"/>
    </row>
    <row r="192" spans="1:36" s="5" customFormat="1" ht="15" customHeight="1" x14ac:dyDescent="0.2">
      <c r="A192" s="14" t="s">
        <v>6</v>
      </c>
      <c r="B192" s="15" t="s">
        <v>7</v>
      </c>
      <c r="C192" s="16" t="s">
        <v>47</v>
      </c>
      <c r="D192" s="17" t="s">
        <v>747</v>
      </c>
      <c r="E192" s="18" t="s">
        <v>748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974</v>
      </c>
      <c r="AI192" s="187"/>
      <c r="AJ192" s="187"/>
    </row>
    <row r="193" spans="1:36" s="5" customFormat="1" ht="15" customHeight="1" x14ac:dyDescent="0.2">
      <c r="A193" s="14" t="s">
        <v>6</v>
      </c>
      <c r="B193" s="15" t="s">
        <v>63</v>
      </c>
      <c r="C193" s="16" t="s">
        <v>564</v>
      </c>
      <c r="D193" s="17" t="s">
        <v>749</v>
      </c>
      <c r="E193" s="18" t="s">
        <v>601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750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/>
      <c r="AI193" s="187"/>
      <c r="AJ193" s="187"/>
    </row>
    <row r="194" spans="1:36" s="5" customFormat="1" ht="15" customHeight="1" x14ac:dyDescent="0.2">
      <c r="A194" s="14" t="s">
        <v>6</v>
      </c>
      <c r="B194" s="15" t="s">
        <v>63</v>
      </c>
      <c r="C194" s="16" t="s">
        <v>47</v>
      </c>
      <c r="D194" s="17" t="s">
        <v>260</v>
      </c>
      <c r="E194" s="18" t="s">
        <v>751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752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/>
      <c r="AI194" s="187"/>
      <c r="AJ194" s="187"/>
    </row>
    <row r="195" spans="1:36" s="4" customFormat="1" ht="15" customHeight="1" x14ac:dyDescent="0.2">
      <c r="A195" s="14" t="s">
        <v>8</v>
      </c>
      <c r="B195" s="15" t="s">
        <v>7</v>
      </c>
      <c r="C195" s="16" t="s">
        <v>47</v>
      </c>
      <c r="D195" s="17" t="s">
        <v>753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757</v>
      </c>
      <c r="P195" s="146" t="s">
        <v>133</v>
      </c>
      <c r="Q195" s="39"/>
      <c r="R195" s="199" t="s">
        <v>107</v>
      </c>
      <c r="S195" s="200">
        <v>50</v>
      </c>
      <c r="T195" s="201" t="s">
        <v>758</v>
      </c>
      <c r="U195" s="202" t="s">
        <v>150</v>
      </c>
      <c r="V195" s="203"/>
      <c r="W195" s="236" t="s">
        <v>107</v>
      </c>
      <c r="X195" s="237">
        <v>60</v>
      </c>
      <c r="Y195" s="238" t="s">
        <v>759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956</v>
      </c>
      <c r="AI195" s="187"/>
      <c r="AJ195" s="187"/>
    </row>
    <row r="196" spans="1:36" s="4" customFormat="1" ht="15" customHeight="1" x14ac:dyDescent="0.2">
      <c r="A196" s="14" t="s">
        <v>8</v>
      </c>
      <c r="B196" s="15" t="s">
        <v>63</v>
      </c>
      <c r="C196" s="16" t="s">
        <v>706</v>
      </c>
      <c r="D196" s="17" t="s">
        <v>754</v>
      </c>
      <c r="E196" s="18" t="s">
        <v>755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756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2">
      <c r="A197" s="14" t="s">
        <v>6</v>
      </c>
      <c r="B197" s="15" t="s">
        <v>63</v>
      </c>
      <c r="C197" s="16" t="s">
        <v>564</v>
      </c>
      <c r="D197" s="17" t="s">
        <v>760</v>
      </c>
      <c r="E197" s="18" t="s">
        <v>761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763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/>
      <c r="AI197" s="187"/>
      <c r="AJ197" s="187"/>
    </row>
    <row r="198" spans="1:36" s="5" customFormat="1" ht="15" customHeight="1" x14ac:dyDescent="0.2">
      <c r="A198" s="14" t="s">
        <v>6</v>
      </c>
      <c r="B198" s="15" t="s">
        <v>63</v>
      </c>
      <c r="C198" s="16" t="s">
        <v>564</v>
      </c>
      <c r="D198" s="17" t="s">
        <v>760</v>
      </c>
      <c r="E198" s="18" t="s">
        <v>762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/>
      <c r="AI198" s="187"/>
      <c r="AJ198" s="187"/>
    </row>
    <row r="199" spans="1:36" s="5" customFormat="1" ht="15" customHeight="1" x14ac:dyDescent="0.2">
      <c r="A199" s="14" t="s">
        <v>8</v>
      </c>
      <c r="B199" s="15" t="s">
        <v>63</v>
      </c>
      <c r="C199" s="16" t="s">
        <v>706</v>
      </c>
      <c r="D199" s="17" t="s">
        <v>764</v>
      </c>
      <c r="E199" s="18" t="s">
        <v>765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766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2">
      <c r="A200" s="14" t="s">
        <v>8</v>
      </c>
      <c r="B200" s="15" t="s">
        <v>7</v>
      </c>
      <c r="C200" s="16" t="s">
        <v>47</v>
      </c>
      <c r="D200" s="17" t="s">
        <v>374</v>
      </c>
      <c r="E200" s="18" t="s">
        <v>821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767</v>
      </c>
      <c r="P200" s="146" t="s">
        <v>125</v>
      </c>
      <c r="Q200" s="39">
        <v>44827</v>
      </c>
      <c r="R200" s="199" t="s">
        <v>461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2">
      <c r="A201" s="14" t="s">
        <v>8</v>
      </c>
      <c r="B201" s="15" t="s">
        <v>7</v>
      </c>
      <c r="C201" s="16" t="s">
        <v>47</v>
      </c>
      <c r="D201" s="17" t="s">
        <v>768</v>
      </c>
      <c r="E201" s="18" t="s">
        <v>769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/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/>
      <c r="AI201" s="187"/>
      <c r="AJ201" s="187"/>
    </row>
    <row r="202" spans="1:36" s="5" customFormat="1" ht="15" customHeight="1" x14ac:dyDescent="0.2">
      <c r="A202" s="14" t="s">
        <v>8</v>
      </c>
      <c r="B202" s="15" t="s">
        <v>7</v>
      </c>
      <c r="C202" s="16" t="s">
        <v>47</v>
      </c>
      <c r="D202" s="17" t="s">
        <v>770</v>
      </c>
      <c r="E202" s="18" t="s">
        <v>771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772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/>
      <c r="AI202" s="187"/>
      <c r="AJ202" s="187"/>
    </row>
    <row r="203" spans="1:36" s="4" customFormat="1" ht="15" customHeight="1" x14ac:dyDescent="0.2">
      <c r="A203" s="14" t="s">
        <v>8</v>
      </c>
      <c r="B203" s="15" t="s">
        <v>7</v>
      </c>
      <c r="C203" s="16" t="s">
        <v>47</v>
      </c>
      <c r="D203" s="17" t="s">
        <v>751</v>
      </c>
      <c r="E203" s="18" t="s">
        <v>773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774</v>
      </c>
      <c r="P203" s="146" t="s">
        <v>125</v>
      </c>
      <c r="Q203" s="39"/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955</v>
      </c>
      <c r="AI203" s="187"/>
      <c r="AJ203" s="187"/>
    </row>
    <row r="204" spans="1:36" s="4" customFormat="1" ht="15" customHeight="1" x14ac:dyDescent="0.2">
      <c r="A204" s="14" t="s">
        <v>8</v>
      </c>
      <c r="B204" s="15" t="s">
        <v>7</v>
      </c>
      <c r="C204" s="16" t="s">
        <v>47</v>
      </c>
      <c r="D204" s="17" t="s">
        <v>775</v>
      </c>
      <c r="E204" s="18" t="s">
        <v>776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777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461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949</v>
      </c>
      <c r="AI204" s="187"/>
      <c r="AJ204" s="187"/>
    </row>
    <row r="205" spans="1:36" s="4" customFormat="1" ht="15" customHeight="1" x14ac:dyDescent="0.2">
      <c r="A205" s="14" t="s">
        <v>6</v>
      </c>
      <c r="B205" s="15" t="s">
        <v>7</v>
      </c>
      <c r="C205" s="16" t="s">
        <v>47</v>
      </c>
      <c r="D205" s="17" t="s">
        <v>778</v>
      </c>
      <c r="E205" s="18" t="s">
        <v>779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780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781</v>
      </c>
      <c r="U205" s="202" t="s">
        <v>133</v>
      </c>
      <c r="V205" s="203"/>
      <c r="W205" s="236" t="s">
        <v>107</v>
      </c>
      <c r="X205" s="237">
        <v>50</v>
      </c>
      <c r="Y205" s="238" t="s">
        <v>825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967</v>
      </c>
      <c r="AI205" s="187"/>
      <c r="AJ205" s="187"/>
    </row>
    <row r="206" spans="1:36" s="4" customFormat="1" ht="15" customHeight="1" x14ac:dyDescent="0.2">
      <c r="A206" s="14" t="s">
        <v>6</v>
      </c>
      <c r="B206" s="15" t="s">
        <v>7</v>
      </c>
      <c r="C206" s="16" t="s">
        <v>47</v>
      </c>
      <c r="D206" s="17" t="s">
        <v>710</v>
      </c>
      <c r="E206" s="18" t="s">
        <v>782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784</v>
      </c>
      <c r="P206" s="146" t="s">
        <v>150</v>
      </c>
      <c r="Q206" s="39"/>
      <c r="R206" s="199" t="s">
        <v>107</v>
      </c>
      <c r="S206" s="200">
        <v>50</v>
      </c>
      <c r="T206" s="201" t="s">
        <v>785</v>
      </c>
      <c r="U206" s="202" t="s">
        <v>151</v>
      </c>
      <c r="V206" s="203"/>
      <c r="W206" s="236" t="s">
        <v>107</v>
      </c>
      <c r="X206" s="237">
        <v>70</v>
      </c>
      <c r="Y206" s="238" t="s">
        <v>783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/>
      <c r="AI206" s="187"/>
      <c r="AJ206" s="187"/>
    </row>
    <row r="207" spans="1:36" s="4" customFormat="1" ht="15" customHeight="1" x14ac:dyDescent="0.2">
      <c r="A207" s="14" t="s">
        <v>6</v>
      </c>
      <c r="B207" s="15" t="s">
        <v>7</v>
      </c>
      <c r="C207" s="16" t="s">
        <v>47</v>
      </c>
      <c r="D207" s="17" t="s">
        <v>786</v>
      </c>
      <c r="E207" s="18" t="s">
        <v>703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70</v>
      </c>
      <c r="L207" s="35">
        <f t="shared" ref="L207:L238" si="37">IF(D207="","",I207-K207)</f>
        <v>100</v>
      </c>
      <c r="M207" s="37" t="s">
        <v>186</v>
      </c>
      <c r="N207" s="38">
        <v>70</v>
      </c>
      <c r="O207" s="150"/>
      <c r="P207" s="146"/>
      <c r="Q207" s="39">
        <v>44831</v>
      </c>
      <c r="R207" s="199"/>
      <c r="S207" s="200"/>
      <c r="T207" s="201"/>
      <c r="U207" s="202"/>
      <c r="V207" s="203"/>
      <c r="W207" s="236"/>
      <c r="X207" s="237"/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970</v>
      </c>
      <c r="AI207" s="187"/>
      <c r="AJ207" s="187"/>
    </row>
    <row r="208" spans="1:36" s="4" customFormat="1" ht="15" customHeight="1" x14ac:dyDescent="0.2">
      <c r="A208" s="14" t="s">
        <v>8</v>
      </c>
      <c r="B208" s="15" t="s">
        <v>7</v>
      </c>
      <c r="C208" s="16" t="s">
        <v>47</v>
      </c>
      <c r="D208" s="17" t="s">
        <v>762</v>
      </c>
      <c r="E208" s="18" t="s">
        <v>787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788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789</v>
      </c>
      <c r="U208" s="202" t="s">
        <v>133</v>
      </c>
      <c r="V208" s="203"/>
      <c r="W208" s="236" t="s">
        <v>107</v>
      </c>
      <c r="X208" s="237">
        <v>55</v>
      </c>
      <c r="Y208" s="238" t="s">
        <v>790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952</v>
      </c>
      <c r="AI208" s="187"/>
      <c r="AJ208" s="187"/>
    </row>
    <row r="209" spans="1:36" s="4" customFormat="1" ht="15" customHeight="1" x14ac:dyDescent="0.2">
      <c r="A209" s="14" t="s">
        <v>6</v>
      </c>
      <c r="B209" s="15" t="s">
        <v>7</v>
      </c>
      <c r="C209" s="16" t="s">
        <v>47</v>
      </c>
      <c r="D209" s="17" t="s">
        <v>791</v>
      </c>
      <c r="E209" s="18" t="s">
        <v>792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793</v>
      </c>
      <c r="P209" s="146" t="s">
        <v>125</v>
      </c>
      <c r="Q209" s="39"/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959</v>
      </c>
      <c r="AI209" s="187" t="s">
        <v>960</v>
      </c>
      <c r="AJ209" s="187"/>
    </row>
    <row r="210" spans="1:36" s="4" customFormat="1" ht="15" customHeight="1" x14ac:dyDescent="0.2">
      <c r="A210" s="14" t="s">
        <v>6</v>
      </c>
      <c r="B210" s="15" t="s">
        <v>63</v>
      </c>
      <c r="C210" s="16" t="s">
        <v>564</v>
      </c>
      <c r="D210" s="17" t="s">
        <v>566</v>
      </c>
      <c r="E210" s="18" t="s">
        <v>794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795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/>
      <c r="AI210" s="187"/>
      <c r="AJ210" s="187"/>
    </row>
    <row r="211" spans="1:36" s="4" customFormat="1" ht="15" customHeight="1" x14ac:dyDescent="0.2">
      <c r="A211" s="14" t="s">
        <v>6</v>
      </c>
      <c r="B211" s="15" t="s">
        <v>7</v>
      </c>
      <c r="C211" s="16" t="s">
        <v>47</v>
      </c>
      <c r="D211" s="17" t="s">
        <v>796</v>
      </c>
      <c r="E211" s="18" t="s">
        <v>797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799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972</v>
      </c>
      <c r="AI211" s="187" t="s">
        <v>973</v>
      </c>
      <c r="AJ211" s="187"/>
    </row>
    <row r="212" spans="1:36" s="4" customFormat="1" ht="15" customHeight="1" x14ac:dyDescent="0.2">
      <c r="A212" s="14" t="s">
        <v>6</v>
      </c>
      <c r="B212" s="15" t="s">
        <v>63</v>
      </c>
      <c r="C212" s="16" t="s">
        <v>47</v>
      </c>
      <c r="D212" s="17" t="s">
        <v>796</v>
      </c>
      <c r="E212" s="18" t="s">
        <v>798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972</v>
      </c>
      <c r="AI212" s="187" t="s">
        <v>973</v>
      </c>
      <c r="AJ212" s="187"/>
    </row>
    <row r="213" spans="1:36" s="4" customFormat="1" ht="15" customHeight="1" x14ac:dyDescent="0.2">
      <c r="A213" s="14" t="s">
        <v>8</v>
      </c>
      <c r="B213" s="15" t="s">
        <v>63</v>
      </c>
      <c r="C213" s="16" t="s">
        <v>706</v>
      </c>
      <c r="D213" s="17" t="s">
        <v>198</v>
      </c>
      <c r="E213" s="18" t="s">
        <v>800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803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/>
      <c r="AI213" s="187"/>
      <c r="AJ213" s="187"/>
    </row>
    <row r="214" spans="1:36" s="4" customFormat="1" ht="15" customHeight="1" x14ac:dyDescent="0.2">
      <c r="A214" s="14" t="s">
        <v>8</v>
      </c>
      <c r="B214" s="15" t="s">
        <v>63</v>
      </c>
      <c r="C214" s="16" t="s">
        <v>47</v>
      </c>
      <c r="D214" s="17" t="s">
        <v>804</v>
      </c>
      <c r="E214" s="18" t="s">
        <v>805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806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2">
      <c r="A215" s="14" t="s">
        <v>6</v>
      </c>
      <c r="B215" s="15" t="s">
        <v>63</v>
      </c>
      <c r="C215" s="16" t="s">
        <v>564</v>
      </c>
      <c r="D215" s="17" t="s">
        <v>807</v>
      </c>
      <c r="E215" s="18" t="s">
        <v>692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/>
      <c r="AI215" s="187"/>
      <c r="AJ215" s="187"/>
    </row>
    <row r="216" spans="1:36" s="4" customFormat="1" ht="15" customHeight="1" x14ac:dyDescent="0.2">
      <c r="A216" s="14" t="s">
        <v>6</v>
      </c>
      <c r="B216" s="15" t="s">
        <v>63</v>
      </c>
      <c r="C216" s="16" t="s">
        <v>47</v>
      </c>
      <c r="D216" s="17" t="s">
        <v>808</v>
      </c>
      <c r="E216" s="18" t="s">
        <v>809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810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2">
      <c r="A217" s="14" t="s">
        <v>6</v>
      </c>
      <c r="B217" s="15" t="s">
        <v>63</v>
      </c>
      <c r="C217" s="16" t="s">
        <v>47</v>
      </c>
      <c r="D217" s="17" t="s">
        <v>811</v>
      </c>
      <c r="E217" s="18" t="s">
        <v>812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813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/>
      <c r="AI217" s="187"/>
      <c r="AJ217" s="187"/>
    </row>
    <row r="218" spans="1:36" ht="15" customHeight="1" x14ac:dyDescent="0.2">
      <c r="A218" s="14" t="s">
        <v>8</v>
      </c>
      <c r="B218" s="15" t="s">
        <v>7</v>
      </c>
      <c r="C218" s="16" t="s">
        <v>47</v>
      </c>
      <c r="D218" s="17" t="s">
        <v>814</v>
      </c>
      <c r="E218" s="18" t="s">
        <v>815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816</v>
      </c>
      <c r="P218" s="146" t="s">
        <v>125</v>
      </c>
      <c r="Q218" s="39"/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/>
      <c r="AI218" s="188"/>
      <c r="AJ218" s="188"/>
    </row>
    <row r="219" spans="1:36" s="4" customFormat="1" ht="15" customHeight="1" x14ac:dyDescent="0.2">
      <c r="A219" s="14" t="s">
        <v>8</v>
      </c>
      <c r="B219" s="15" t="s">
        <v>63</v>
      </c>
      <c r="C219" s="16" t="s">
        <v>706</v>
      </c>
      <c r="D219" s="17" t="s">
        <v>69</v>
      </c>
      <c r="E219" s="18" t="s">
        <v>817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818</v>
      </c>
      <c r="P219" s="146" t="s">
        <v>133</v>
      </c>
      <c r="Q219" s="39"/>
      <c r="R219" s="199" t="s">
        <v>107</v>
      </c>
      <c r="S219" s="200">
        <v>80</v>
      </c>
      <c r="T219" s="201" t="s">
        <v>819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/>
      <c r="AI219" s="187"/>
      <c r="AJ219" s="187"/>
    </row>
    <row r="220" spans="1:36" s="4" customFormat="1" ht="15" customHeight="1" x14ac:dyDescent="0.2">
      <c r="A220" s="14" t="s">
        <v>8</v>
      </c>
      <c r="B220" s="15" t="s">
        <v>7</v>
      </c>
      <c r="C220" s="16" t="s">
        <v>47</v>
      </c>
      <c r="D220" s="17" t="s">
        <v>822</v>
      </c>
      <c r="E220" s="18" t="s">
        <v>823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824</v>
      </c>
      <c r="P220" s="146" t="s">
        <v>125</v>
      </c>
      <c r="Q220" s="39"/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962</v>
      </c>
      <c r="AI220" s="187"/>
      <c r="AJ220" s="187"/>
    </row>
    <row r="221" spans="1:36" s="4" customFormat="1" ht="15" customHeight="1" x14ac:dyDescent="0.2">
      <c r="A221" s="14" t="s">
        <v>6</v>
      </c>
      <c r="B221" s="15" t="s">
        <v>7</v>
      </c>
      <c r="C221" s="16" t="s">
        <v>47</v>
      </c>
      <c r="D221" s="17" t="s">
        <v>829</v>
      </c>
      <c r="E221" s="18" t="s">
        <v>830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0</v>
      </c>
      <c r="L221" s="35">
        <f t="shared" si="37"/>
        <v>220</v>
      </c>
      <c r="M221" s="37"/>
      <c r="N221" s="38"/>
      <c r="O221" s="150"/>
      <c r="P221" s="146"/>
      <c r="Q221" s="39"/>
      <c r="R221" s="199"/>
      <c r="S221" s="200"/>
      <c r="T221" s="201"/>
      <c r="U221" s="202"/>
      <c r="V221" s="203"/>
      <c r="W221" s="236"/>
      <c r="X221" s="237"/>
      <c r="Y221" s="238"/>
      <c r="Z221" s="239"/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957</v>
      </c>
      <c r="AI221" s="187"/>
      <c r="AJ221" s="187"/>
    </row>
    <row r="222" spans="1:36" s="4" customFormat="1" ht="15" customHeight="1" x14ac:dyDescent="0.2">
      <c r="A222" s="14" t="s">
        <v>8</v>
      </c>
      <c r="B222" s="15" t="s">
        <v>63</v>
      </c>
      <c r="C222" s="16" t="s">
        <v>47</v>
      </c>
      <c r="D222" s="17" t="s">
        <v>831</v>
      </c>
      <c r="E222" s="18" t="s">
        <v>787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/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2">
      <c r="A223" s="14" t="s">
        <v>8</v>
      </c>
      <c r="B223" s="15" t="s">
        <v>63</v>
      </c>
      <c r="C223" s="16" t="s">
        <v>47</v>
      </c>
      <c r="D223" s="17" t="s">
        <v>747</v>
      </c>
      <c r="E223" s="18" t="s">
        <v>832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834</v>
      </c>
      <c r="P223" s="146" t="s">
        <v>125</v>
      </c>
      <c r="Q223" s="39"/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974</v>
      </c>
      <c r="AI223" s="187"/>
      <c r="AJ223" s="187"/>
    </row>
    <row r="224" spans="1:36" ht="15" customHeight="1" x14ac:dyDescent="0.2">
      <c r="A224" s="14" t="s">
        <v>8</v>
      </c>
      <c r="B224" s="15" t="s">
        <v>63</v>
      </c>
      <c r="C224" s="16" t="s">
        <v>443</v>
      </c>
      <c r="D224" s="17" t="s">
        <v>747</v>
      </c>
      <c r="E224" s="18" t="s">
        <v>833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835</v>
      </c>
      <c r="P224" s="146" t="s">
        <v>133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974</v>
      </c>
      <c r="AI224" s="188"/>
      <c r="AJ224" s="188"/>
    </row>
    <row r="225" spans="1:36" ht="15" customHeight="1" x14ac:dyDescent="0.2">
      <c r="A225" s="14" t="s">
        <v>8</v>
      </c>
      <c r="B225" s="15" t="s">
        <v>63</v>
      </c>
      <c r="C225" s="16" t="s">
        <v>706</v>
      </c>
      <c r="D225" s="17" t="s">
        <v>836</v>
      </c>
      <c r="E225" s="18" t="s">
        <v>837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838</v>
      </c>
      <c r="P225" s="146" t="s">
        <v>125</v>
      </c>
      <c r="Q225" s="39"/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2">
      <c r="A226" s="14" t="s">
        <v>8</v>
      </c>
      <c r="B226" s="15" t="s">
        <v>63</v>
      </c>
      <c r="C226" s="16" t="s">
        <v>706</v>
      </c>
      <c r="D226" s="17" t="s">
        <v>840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841</v>
      </c>
      <c r="P226" s="146" t="s">
        <v>125</v>
      </c>
      <c r="Q226" s="39"/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/>
      <c r="AI226" s="188"/>
      <c r="AJ226" s="188"/>
    </row>
    <row r="227" spans="1:36" ht="15" customHeight="1" x14ac:dyDescent="0.2">
      <c r="A227" s="14" t="s">
        <v>6</v>
      </c>
      <c r="B227" s="15" t="s">
        <v>63</v>
      </c>
      <c r="C227" s="16" t="s">
        <v>47</v>
      </c>
      <c r="D227" s="17" t="s">
        <v>840</v>
      </c>
      <c r="E227" s="18" t="s">
        <v>842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843</v>
      </c>
      <c r="P227" s="146" t="s">
        <v>133</v>
      </c>
      <c r="Q227" s="39"/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/>
      <c r="AI227" s="188"/>
      <c r="AJ227" s="188"/>
    </row>
    <row r="228" spans="1:36" ht="15" customHeight="1" x14ac:dyDescent="0.2">
      <c r="A228" s="14" t="s">
        <v>8</v>
      </c>
      <c r="B228" s="15" t="s">
        <v>63</v>
      </c>
      <c r="C228" s="16" t="s">
        <v>47</v>
      </c>
      <c r="D228" s="17" t="s">
        <v>844</v>
      </c>
      <c r="E228" s="18" t="s">
        <v>845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846</v>
      </c>
      <c r="P228" s="146" t="s">
        <v>125</v>
      </c>
      <c r="Q228" s="39"/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2">
      <c r="A229" s="14" t="s">
        <v>6</v>
      </c>
      <c r="B229" s="15" t="s">
        <v>7</v>
      </c>
      <c r="C229" s="16" t="s">
        <v>47</v>
      </c>
      <c r="D229" s="17" t="s">
        <v>847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847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850</v>
      </c>
      <c r="P229" s="146" t="s">
        <v>125</v>
      </c>
      <c r="Q229" s="39"/>
      <c r="R229" s="199" t="s">
        <v>107</v>
      </c>
      <c r="S229" s="200">
        <v>75</v>
      </c>
      <c r="T229" s="201" t="s">
        <v>851</v>
      </c>
      <c r="U229" s="202" t="s">
        <v>133</v>
      </c>
      <c r="V229" s="203"/>
      <c r="W229" s="236" t="s">
        <v>461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/>
      <c r="AI229" s="188"/>
      <c r="AJ229" s="188"/>
    </row>
    <row r="230" spans="1:36" ht="15" customHeight="1" x14ac:dyDescent="0.2">
      <c r="A230" s="14" t="s">
        <v>6</v>
      </c>
      <c r="B230" s="15" t="s">
        <v>7</v>
      </c>
      <c r="C230" s="16" t="s">
        <v>47</v>
      </c>
      <c r="D230" s="17" t="s">
        <v>848</v>
      </c>
      <c r="E230" s="18" t="s">
        <v>849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847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852</v>
      </c>
      <c r="P230" s="146" t="s">
        <v>150</v>
      </c>
      <c r="Q230" s="39"/>
      <c r="R230" s="199" t="s">
        <v>461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/>
      <c r="AI230" s="188"/>
      <c r="AJ230" s="188"/>
    </row>
    <row r="231" spans="1:36" ht="15" customHeight="1" x14ac:dyDescent="0.2">
      <c r="A231" s="14" t="s">
        <v>8</v>
      </c>
      <c r="B231" s="15" t="s">
        <v>7</v>
      </c>
      <c r="C231" s="16" t="s">
        <v>47</v>
      </c>
      <c r="D231" s="17" t="s">
        <v>854</v>
      </c>
      <c r="E231" s="18" t="s">
        <v>327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855</v>
      </c>
      <c r="P231" s="146" t="s">
        <v>125</v>
      </c>
      <c r="Q231" s="39"/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961</v>
      </c>
      <c r="AI231" s="188"/>
      <c r="AJ231" s="188"/>
    </row>
    <row r="232" spans="1:36" ht="15" customHeight="1" x14ac:dyDescent="0.2">
      <c r="A232" s="14" t="s">
        <v>8</v>
      </c>
      <c r="B232" s="15" t="s">
        <v>63</v>
      </c>
      <c r="C232" s="16" t="s">
        <v>47</v>
      </c>
      <c r="D232" s="17" t="s">
        <v>856</v>
      </c>
      <c r="E232" s="18" t="s">
        <v>857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859</v>
      </c>
      <c r="P232" s="146" t="s">
        <v>125</v>
      </c>
      <c r="Q232" s="39"/>
      <c r="R232" s="199" t="s">
        <v>461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2">
      <c r="A233" s="14" t="s">
        <v>8</v>
      </c>
      <c r="B233" s="15" t="s">
        <v>7</v>
      </c>
      <c r="C233" s="16" t="s">
        <v>47</v>
      </c>
      <c r="D233" s="17" t="s">
        <v>856</v>
      </c>
      <c r="E233" s="18" t="s">
        <v>858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461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/>
      <c r="AI233" s="188"/>
      <c r="AJ233" s="188"/>
    </row>
    <row r="234" spans="1:36" ht="15" customHeight="1" x14ac:dyDescent="0.2">
      <c r="A234" s="14" t="s">
        <v>6</v>
      </c>
      <c r="B234" s="15" t="s">
        <v>7</v>
      </c>
      <c r="C234" s="16" t="s">
        <v>564</v>
      </c>
      <c r="D234" s="17" t="s">
        <v>860</v>
      </c>
      <c r="E234" s="18" t="s">
        <v>762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2">
      <c r="A235" s="14" t="s">
        <v>8</v>
      </c>
      <c r="B235" s="15" t="s">
        <v>861</v>
      </c>
      <c r="C235" s="16" t="s">
        <v>47</v>
      </c>
      <c r="D235" s="17" t="s">
        <v>860</v>
      </c>
      <c r="E235" s="18" t="s">
        <v>683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2">
      <c r="A236" s="14" t="s">
        <v>6</v>
      </c>
      <c r="B236" s="15" t="s">
        <v>7</v>
      </c>
      <c r="C236" s="16" t="s">
        <v>47</v>
      </c>
      <c r="D236" s="17" t="s">
        <v>862</v>
      </c>
      <c r="E236" s="18" t="s">
        <v>863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948</v>
      </c>
      <c r="AI236" s="189"/>
      <c r="AJ236" s="189"/>
    </row>
    <row r="237" spans="1:36" s="3" customFormat="1" ht="15" customHeight="1" x14ac:dyDescent="0.2">
      <c r="A237" s="14" t="s">
        <v>6</v>
      </c>
      <c r="B237" s="15" t="s">
        <v>63</v>
      </c>
      <c r="C237" s="16" t="s">
        <v>564</v>
      </c>
      <c r="D237" s="17" t="s">
        <v>864</v>
      </c>
      <c r="E237" s="18" t="s">
        <v>283</v>
      </c>
      <c r="F237" s="19"/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2">
      <c r="A238" s="14" t="s">
        <v>6</v>
      </c>
      <c r="B238" s="15" t="s">
        <v>63</v>
      </c>
      <c r="C238" s="16" t="s">
        <v>47</v>
      </c>
      <c r="D238" s="17" t="s">
        <v>865</v>
      </c>
      <c r="E238" s="18" t="s">
        <v>866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867</v>
      </c>
      <c r="P238" s="146" t="s">
        <v>133</v>
      </c>
      <c r="Q238" s="39"/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2">
      <c r="A239" s="14" t="s">
        <v>6</v>
      </c>
      <c r="B239" s="15" t="s">
        <v>7</v>
      </c>
      <c r="C239" s="16" t="s">
        <v>47</v>
      </c>
      <c r="D239" s="17" t="s">
        <v>869</v>
      </c>
      <c r="E239" s="18" t="s">
        <v>868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870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871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/>
      <c r="AI239" s="189"/>
      <c r="AJ239" s="189"/>
    </row>
    <row r="240" spans="1:36" s="3" customFormat="1" ht="15" customHeight="1" x14ac:dyDescent="0.2">
      <c r="A240" s="14" t="s">
        <v>6</v>
      </c>
      <c r="B240" s="15" t="s">
        <v>63</v>
      </c>
      <c r="C240" s="16" t="s">
        <v>47</v>
      </c>
      <c r="D240" s="17" t="s">
        <v>831</v>
      </c>
      <c r="E240" s="18" t="s">
        <v>199</v>
      </c>
      <c r="F240" s="19">
        <v>42740</v>
      </c>
      <c r="G240" s="32">
        <f t="shared" si="39"/>
        <v>145</v>
      </c>
      <c r="H240" s="12" t="s">
        <v>46</v>
      </c>
      <c r="I240" s="33">
        <f t="shared" si="40"/>
        <v>130</v>
      </c>
      <c r="J240" s="11"/>
      <c r="K240" s="34">
        <f t="shared" si="41"/>
        <v>130</v>
      </c>
      <c r="L240" s="35">
        <f t="shared" si="42"/>
        <v>0</v>
      </c>
      <c r="M240" s="37" t="s">
        <v>107</v>
      </c>
      <c r="N240" s="38">
        <v>130</v>
      </c>
      <c r="O240" s="150" t="s">
        <v>872</v>
      </c>
      <c r="P240" s="146" t="s">
        <v>133</v>
      </c>
      <c r="Q240" s="39"/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2">
      <c r="A241" s="14" t="s">
        <v>8</v>
      </c>
      <c r="B241" s="15" t="s">
        <v>63</v>
      </c>
      <c r="C241" s="16" t="s">
        <v>47</v>
      </c>
      <c r="D241" s="17" t="s">
        <v>873</v>
      </c>
      <c r="E241" s="18" t="s">
        <v>874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875</v>
      </c>
      <c r="P241" s="146" t="s">
        <v>133</v>
      </c>
      <c r="Q241" s="39"/>
      <c r="R241" s="199" t="s">
        <v>461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/>
      <c r="AI241" s="189"/>
      <c r="AJ241" s="189"/>
    </row>
    <row r="242" spans="1:36" s="3" customFormat="1" ht="15" customHeight="1" x14ac:dyDescent="0.2">
      <c r="A242" s="14" t="s">
        <v>6</v>
      </c>
      <c r="B242" s="15" t="s">
        <v>63</v>
      </c>
      <c r="C242" s="16" t="s">
        <v>47</v>
      </c>
      <c r="D242" s="17" t="s">
        <v>876</v>
      </c>
      <c r="E242" s="18" t="s">
        <v>877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878</v>
      </c>
      <c r="P242" s="146" t="s">
        <v>133</v>
      </c>
      <c r="Q242" s="39"/>
      <c r="R242" s="199" t="s">
        <v>461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2">
      <c r="A243" s="14" t="s">
        <v>6</v>
      </c>
      <c r="B243" s="15" t="s">
        <v>7</v>
      </c>
      <c r="C243" s="16" t="s">
        <v>47</v>
      </c>
      <c r="D243" s="17" t="s">
        <v>879</v>
      </c>
      <c r="E243" s="18" t="s">
        <v>880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882</v>
      </c>
      <c r="P243" s="146" t="s">
        <v>133</v>
      </c>
      <c r="Q243" s="39"/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/>
      <c r="AI243" s="189"/>
      <c r="AJ243" s="189"/>
    </row>
    <row r="244" spans="1:36" ht="15" customHeight="1" x14ac:dyDescent="0.2">
      <c r="A244" s="14" t="s">
        <v>8</v>
      </c>
      <c r="B244" s="15" t="s">
        <v>7</v>
      </c>
      <c r="C244" s="16" t="s">
        <v>47</v>
      </c>
      <c r="D244" s="17" t="s">
        <v>879</v>
      </c>
      <c r="E244" s="18" t="s">
        <v>881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/>
      <c r="AI244" s="188"/>
      <c r="AJ244" s="188"/>
    </row>
    <row r="245" spans="1:36" ht="15" customHeight="1" x14ac:dyDescent="0.2">
      <c r="A245" s="14" t="s">
        <v>6</v>
      </c>
      <c r="B245" s="15" t="s">
        <v>63</v>
      </c>
      <c r="C245" s="16" t="s">
        <v>564</v>
      </c>
      <c r="D245" s="17" t="s">
        <v>883</v>
      </c>
      <c r="E245" s="18" t="s">
        <v>308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884</v>
      </c>
      <c r="P245" s="146" t="s">
        <v>133</v>
      </c>
      <c r="Q245" s="39"/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2">
      <c r="A246" s="14" t="s">
        <v>6</v>
      </c>
      <c r="B246" s="15" t="s">
        <v>63</v>
      </c>
      <c r="C246" s="16" t="s">
        <v>564</v>
      </c>
      <c r="D246" s="17" t="s">
        <v>679</v>
      </c>
      <c r="E246" s="18" t="s">
        <v>885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886</v>
      </c>
      <c r="P246" s="146" t="s">
        <v>133</v>
      </c>
      <c r="Q246" s="39"/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2">
      <c r="A247" s="14" t="s">
        <v>6</v>
      </c>
      <c r="B247" s="15" t="s">
        <v>63</v>
      </c>
      <c r="C247" s="16" t="s">
        <v>564</v>
      </c>
      <c r="D247" s="17" t="s">
        <v>887</v>
      </c>
      <c r="E247" s="18" t="s">
        <v>888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889</v>
      </c>
      <c r="P247" s="146" t="s">
        <v>133</v>
      </c>
      <c r="Q247" s="39"/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2">
      <c r="A248" s="14" t="s">
        <v>8</v>
      </c>
      <c r="B248" s="15" t="s">
        <v>63</v>
      </c>
      <c r="C248" s="16" t="s">
        <v>564</v>
      </c>
      <c r="D248" s="17" t="s">
        <v>890</v>
      </c>
      <c r="E248" s="18" t="s">
        <v>891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/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2">
      <c r="A249" s="14" t="s">
        <v>8</v>
      </c>
      <c r="B249" s="15" t="s">
        <v>63</v>
      </c>
      <c r="C249" s="16" t="s">
        <v>706</v>
      </c>
      <c r="D249" s="17" t="s">
        <v>892</v>
      </c>
      <c r="E249" s="18" t="s">
        <v>610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893</v>
      </c>
      <c r="P249" s="146" t="s">
        <v>133</v>
      </c>
      <c r="Q249" s="39"/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2">
      <c r="A250" s="14" t="s">
        <v>8</v>
      </c>
      <c r="B250" s="15" t="s">
        <v>7</v>
      </c>
      <c r="C250" s="16" t="s">
        <v>47</v>
      </c>
      <c r="D250" s="17" t="s">
        <v>894</v>
      </c>
      <c r="E250" s="18" t="s">
        <v>895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896</v>
      </c>
      <c r="P250" s="146" t="s">
        <v>133</v>
      </c>
      <c r="Q250" s="39"/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953</v>
      </c>
      <c r="AI250" s="188" t="s">
        <v>954</v>
      </c>
      <c r="AJ250" s="188"/>
    </row>
    <row r="251" spans="1:36" ht="15" customHeight="1" x14ac:dyDescent="0.2">
      <c r="A251" s="14" t="s">
        <v>8</v>
      </c>
      <c r="B251" s="15" t="s">
        <v>63</v>
      </c>
      <c r="C251" s="16" t="s">
        <v>47</v>
      </c>
      <c r="D251" s="17" t="s">
        <v>899</v>
      </c>
      <c r="E251" s="18" t="s">
        <v>900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902</v>
      </c>
      <c r="P251" s="146" t="s">
        <v>133</v>
      </c>
      <c r="Q251" s="39"/>
      <c r="R251" s="199" t="s">
        <v>107</v>
      </c>
      <c r="S251" s="200">
        <v>50</v>
      </c>
      <c r="T251" s="201" t="s">
        <v>903</v>
      </c>
      <c r="U251" s="202" t="s">
        <v>216</v>
      </c>
      <c r="V251" s="203"/>
      <c r="W251" s="236" t="s">
        <v>461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/>
      <c r="AI251" s="188"/>
      <c r="AJ251" s="188"/>
    </row>
    <row r="252" spans="1:36" ht="15" customHeight="1" x14ac:dyDescent="0.2">
      <c r="A252" s="14" t="s">
        <v>8</v>
      </c>
      <c r="B252" s="15" t="s">
        <v>63</v>
      </c>
      <c r="C252" s="16" t="s">
        <v>47</v>
      </c>
      <c r="D252" s="17" t="s">
        <v>899</v>
      </c>
      <c r="E252" s="18" t="s">
        <v>901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904</v>
      </c>
      <c r="P252" s="146" t="s">
        <v>905</v>
      </c>
      <c r="Q252" s="39"/>
      <c r="R252" s="199" t="s">
        <v>107</v>
      </c>
      <c r="S252" s="200">
        <v>75</v>
      </c>
      <c r="T252" s="201" t="s">
        <v>906</v>
      </c>
      <c r="U252" s="202" t="s">
        <v>907</v>
      </c>
      <c r="V252" s="203"/>
      <c r="W252" s="236" t="s">
        <v>461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/>
      <c r="AI252" s="188"/>
      <c r="AJ252" s="188"/>
    </row>
    <row r="253" spans="1:36" ht="15" customHeight="1" x14ac:dyDescent="0.2">
      <c r="A253" s="14" t="s">
        <v>8</v>
      </c>
      <c r="B253" s="15" t="s">
        <v>7</v>
      </c>
      <c r="C253" s="16" t="s">
        <v>47</v>
      </c>
      <c r="D253" s="17" t="s">
        <v>471</v>
      </c>
      <c r="E253" s="18" t="s">
        <v>909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205</v>
      </c>
      <c r="L253" s="35">
        <f t="shared" si="47"/>
        <v>0</v>
      </c>
      <c r="M253" s="37" t="s">
        <v>144</v>
      </c>
      <c r="N253" s="38">
        <v>205</v>
      </c>
      <c r="O253" s="150"/>
      <c r="P253" s="146"/>
      <c r="Q253" s="39"/>
      <c r="R253" s="199"/>
      <c r="S253" s="200"/>
      <c r="T253" s="201"/>
      <c r="U253" s="202"/>
      <c r="V253" s="203"/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2">
      <c r="A254" s="14" t="s">
        <v>6</v>
      </c>
      <c r="B254" s="15" t="s">
        <v>7</v>
      </c>
      <c r="C254" s="16" t="s">
        <v>145</v>
      </c>
      <c r="D254" s="17" t="s">
        <v>749</v>
      </c>
      <c r="E254" s="18" t="s">
        <v>420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2">
      <c r="A255" s="14" t="s">
        <v>6</v>
      </c>
      <c r="B255" s="15" t="s">
        <v>7</v>
      </c>
      <c r="C255" s="16" t="s">
        <v>47</v>
      </c>
      <c r="D255" s="17" t="s">
        <v>910</v>
      </c>
      <c r="E255" s="18" t="s">
        <v>911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912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/>
      <c r="AI255" s="188"/>
      <c r="AJ255" s="188"/>
    </row>
    <row r="256" spans="1:36" ht="15" customHeight="1" x14ac:dyDescent="0.2">
      <c r="A256" s="14" t="s">
        <v>8</v>
      </c>
      <c r="B256" s="15" t="s">
        <v>7</v>
      </c>
      <c r="C256" s="16" t="s">
        <v>9</v>
      </c>
      <c r="D256" s="17" t="s">
        <v>913</v>
      </c>
      <c r="E256" s="18" t="s">
        <v>914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963</v>
      </c>
      <c r="AI256" s="188"/>
      <c r="AJ256" s="188"/>
    </row>
    <row r="257" spans="1:36" ht="15" customHeight="1" x14ac:dyDescent="0.2">
      <c r="A257" s="14" t="s">
        <v>6</v>
      </c>
      <c r="B257" s="15" t="s">
        <v>7</v>
      </c>
      <c r="C257" s="16" t="s">
        <v>47</v>
      </c>
      <c r="D257" s="17" t="s">
        <v>915</v>
      </c>
      <c r="E257" s="18" t="s">
        <v>916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/>
      <c r="AI257" s="188"/>
      <c r="AJ257" s="188"/>
    </row>
    <row r="258" spans="1:36" ht="15" customHeight="1" x14ac:dyDescent="0.2">
      <c r="A258" s="14" t="s">
        <v>6</v>
      </c>
      <c r="B258" s="15" t="s">
        <v>63</v>
      </c>
      <c r="C258" s="16" t="s">
        <v>47</v>
      </c>
      <c r="D258" s="17" t="s">
        <v>917</v>
      </c>
      <c r="E258" s="18" t="s">
        <v>918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919</v>
      </c>
      <c r="P258" s="146" t="s">
        <v>133</v>
      </c>
      <c r="Q258" s="39"/>
      <c r="R258" s="199" t="s">
        <v>107</v>
      </c>
      <c r="S258" s="200">
        <v>57</v>
      </c>
      <c r="T258" s="201" t="s">
        <v>920</v>
      </c>
      <c r="U258" s="202" t="s">
        <v>150</v>
      </c>
      <c r="V258" s="203"/>
      <c r="W258" s="236" t="s">
        <v>107</v>
      </c>
      <c r="X258" s="237">
        <v>56</v>
      </c>
      <c r="Y258" s="238" t="s">
        <v>921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2">
      <c r="A259" s="14" t="s">
        <v>8</v>
      </c>
      <c r="B259" s="15" t="s">
        <v>63</v>
      </c>
      <c r="C259" s="16" t="s">
        <v>47</v>
      </c>
      <c r="D259" s="17" t="s">
        <v>922</v>
      </c>
      <c r="E259" s="18" t="s">
        <v>923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140</v>
      </c>
      <c r="L259" s="35">
        <f t="shared" ref="L259:L312" si="49">IF(D259="","",I259-K259)</f>
        <v>50</v>
      </c>
      <c r="M259" s="37" t="s">
        <v>107</v>
      </c>
      <c r="N259" s="38">
        <v>70</v>
      </c>
      <c r="O259" s="150" t="s">
        <v>924</v>
      </c>
      <c r="P259" s="146" t="s">
        <v>151</v>
      </c>
      <c r="Q259" s="39"/>
      <c r="R259" s="199" t="s">
        <v>107</v>
      </c>
      <c r="S259" s="200">
        <v>70</v>
      </c>
      <c r="T259" s="201" t="s">
        <v>925</v>
      </c>
      <c r="U259" s="202" t="s">
        <v>216</v>
      </c>
      <c r="V259" s="203"/>
      <c r="W259" s="236"/>
      <c r="X259" s="237"/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2">
      <c r="A260" s="14" t="s">
        <v>6</v>
      </c>
      <c r="B260" s="15" t="s">
        <v>7</v>
      </c>
      <c r="C260" s="16" t="s">
        <v>47</v>
      </c>
      <c r="D260" s="17" t="s">
        <v>926</v>
      </c>
      <c r="E260" s="18" t="s">
        <v>524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927</v>
      </c>
      <c r="P260" s="146" t="s">
        <v>133</v>
      </c>
      <c r="Q260" s="39"/>
      <c r="R260" s="199" t="s">
        <v>107</v>
      </c>
      <c r="S260" s="200">
        <v>50</v>
      </c>
      <c r="T260" s="201" t="s">
        <v>928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/>
      <c r="AI260" s="188"/>
      <c r="AJ260" s="188"/>
    </row>
    <row r="261" spans="1:36" ht="15" customHeight="1" x14ac:dyDescent="0.2">
      <c r="A261" s="14" t="s">
        <v>8</v>
      </c>
      <c r="B261" s="15" t="s">
        <v>7</v>
      </c>
      <c r="C261" s="16" t="s">
        <v>47</v>
      </c>
      <c r="D261" s="17" t="s">
        <v>929</v>
      </c>
      <c r="E261" s="18" t="s">
        <v>930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931</v>
      </c>
      <c r="P261" s="146" t="s">
        <v>133</v>
      </c>
      <c r="Q261" s="39"/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/>
      <c r="AI261" s="188"/>
      <c r="AJ261" s="188"/>
    </row>
    <row r="262" spans="1:36" ht="15" customHeight="1" x14ac:dyDescent="0.2">
      <c r="A262" s="14" t="s">
        <v>6</v>
      </c>
      <c r="B262" s="15" t="s">
        <v>7</v>
      </c>
      <c r="C262" s="16" t="s">
        <v>9</v>
      </c>
      <c r="D262" s="17" t="s">
        <v>932</v>
      </c>
      <c r="E262" s="18" t="s">
        <v>308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2">
      <c r="A263" s="14" t="s">
        <v>8</v>
      </c>
      <c r="B263" s="15" t="s">
        <v>63</v>
      </c>
      <c r="C263" s="16" t="s">
        <v>47</v>
      </c>
      <c r="D263" s="17" t="s">
        <v>797</v>
      </c>
      <c r="E263" s="18" t="s">
        <v>933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/>
      <c r="R263" s="199" t="s">
        <v>461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2">
      <c r="A264" s="14" t="s">
        <v>8</v>
      </c>
      <c r="B264" s="15" t="s">
        <v>63</v>
      </c>
      <c r="C264" s="16" t="s">
        <v>47</v>
      </c>
      <c r="D264" s="17" t="s">
        <v>934</v>
      </c>
      <c r="E264" s="18" t="s">
        <v>935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936</v>
      </c>
      <c r="P264" s="146" t="s">
        <v>133</v>
      </c>
      <c r="Q264" s="39"/>
      <c r="R264" s="199" t="s">
        <v>461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2">
      <c r="A265" s="14" t="s">
        <v>8</v>
      </c>
      <c r="B265" s="15" t="s">
        <v>63</v>
      </c>
      <c r="C265" s="16" t="s">
        <v>47</v>
      </c>
      <c r="D265" s="17" t="s">
        <v>937</v>
      </c>
      <c r="E265" s="18" t="s">
        <v>535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938</v>
      </c>
      <c r="P265" s="146" t="s">
        <v>133</v>
      </c>
      <c r="Q265" s="39"/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2">
      <c r="A266" s="14" t="s">
        <v>8</v>
      </c>
      <c r="B266" s="15" t="s">
        <v>63</v>
      </c>
      <c r="C266" s="16" t="s">
        <v>706</v>
      </c>
      <c r="D266" s="17" t="s">
        <v>939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940</v>
      </c>
      <c r="P266" s="146" t="s">
        <v>133</v>
      </c>
      <c r="Q266" s="39"/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2">
      <c r="A267" s="14" t="s">
        <v>6</v>
      </c>
      <c r="B267" s="15" t="s">
        <v>63</v>
      </c>
      <c r="C267" s="16" t="s">
        <v>564</v>
      </c>
      <c r="D267" s="17" t="s">
        <v>870</v>
      </c>
      <c r="E267" s="18" t="s">
        <v>367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941</v>
      </c>
      <c r="P267" s="146" t="s">
        <v>133</v>
      </c>
      <c r="Q267" s="39"/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2">
      <c r="A268" s="14" t="s">
        <v>8</v>
      </c>
      <c r="B268" s="15" t="s">
        <v>63</v>
      </c>
      <c r="C268" s="16" t="s">
        <v>564</v>
      </c>
      <c r="D268" s="17" t="s">
        <v>942</v>
      </c>
      <c r="E268" s="18" t="s">
        <v>943</v>
      </c>
      <c r="F268" s="19"/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2">
      <c r="A269" s="14" t="s">
        <v>8</v>
      </c>
      <c r="B269" s="15" t="s">
        <v>63</v>
      </c>
      <c r="C269" s="16" t="s">
        <v>47</v>
      </c>
      <c r="D269" s="17" t="s">
        <v>944</v>
      </c>
      <c r="E269" s="18" t="s">
        <v>945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2">
      <c r="A270" s="14" t="s">
        <v>6</v>
      </c>
      <c r="B270" s="15" t="s">
        <v>63</v>
      </c>
      <c r="C270" s="16" t="s">
        <v>564</v>
      </c>
      <c r="D270" s="17" t="s">
        <v>946</v>
      </c>
      <c r="E270" s="18" t="s">
        <v>947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2">
      <c r="A271" s="14"/>
      <c r="B271" s="15"/>
      <c r="C271" s="16"/>
      <c r="D271" s="17"/>
      <c r="E271" s="18"/>
      <c r="F271" s="19"/>
      <c r="G271" s="32">
        <f t="shared" si="44"/>
        <v>0</v>
      </c>
      <c r="H271" s="12"/>
      <c r="I271" s="33">
        <f t="shared" si="50"/>
        <v>0</v>
      </c>
      <c r="J271" s="11"/>
      <c r="K271" s="34">
        <f t="shared" si="51"/>
        <v>0</v>
      </c>
      <c r="L271" s="35" t="str">
        <f t="shared" si="49"/>
        <v/>
      </c>
      <c r="M271" s="37"/>
      <c r="N271" s="38"/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2">
      <c r="A272" s="14"/>
      <c r="B272" s="15"/>
      <c r="C272" s="16"/>
      <c r="D272" s="17"/>
      <c r="E272" s="18"/>
      <c r="F272" s="19"/>
      <c r="G272" s="32">
        <f t="shared" si="44"/>
        <v>0</v>
      </c>
      <c r="H272" s="12"/>
      <c r="I272" s="33">
        <f t="shared" si="50"/>
        <v>0</v>
      </c>
      <c r="J272" s="11"/>
      <c r="K272" s="34">
        <f t="shared" si="51"/>
        <v>0</v>
      </c>
      <c r="L272" s="35" t="str">
        <f t="shared" si="49"/>
        <v/>
      </c>
      <c r="M272" s="37"/>
      <c r="N272" s="38"/>
      <c r="O272" s="150"/>
      <c r="P272" s="146"/>
      <c r="Q272" s="39"/>
      <c r="R272" s="199"/>
      <c r="S272" s="200"/>
      <c r="T272" s="201"/>
      <c r="U272" s="202"/>
      <c r="V272" s="203"/>
      <c r="W272" s="236"/>
      <c r="X272" s="237"/>
      <c r="Y272" s="238"/>
      <c r="Z272" s="239"/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2">
      <c r="A273" s="14"/>
      <c r="B273" s="15"/>
      <c r="C273" s="16"/>
      <c r="D273" s="17"/>
      <c r="E273" s="18"/>
      <c r="F273" s="19"/>
      <c r="G273" s="32">
        <f t="shared" si="44"/>
        <v>0</v>
      </c>
      <c r="H273" s="12"/>
      <c r="I273" s="33">
        <f t="shared" si="50"/>
        <v>0</v>
      </c>
      <c r="J273" s="11"/>
      <c r="K273" s="34">
        <f t="shared" si="51"/>
        <v>0</v>
      </c>
      <c r="L273" s="35" t="str">
        <f t="shared" si="49"/>
        <v/>
      </c>
      <c r="M273" s="37"/>
      <c r="N273" s="38"/>
      <c r="O273" s="150"/>
      <c r="P273" s="146"/>
      <c r="Q273" s="39"/>
      <c r="R273" s="199"/>
      <c r="S273" s="200"/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2">
      <c r="A274" s="14"/>
      <c r="B274" s="15"/>
      <c r="C274" s="16"/>
      <c r="D274" s="17"/>
      <c r="E274" s="18"/>
      <c r="F274" s="19"/>
      <c r="G274" s="32">
        <f t="shared" si="44"/>
        <v>0</v>
      </c>
      <c r="H274" s="12"/>
      <c r="I274" s="33">
        <f t="shared" si="50"/>
        <v>0</v>
      </c>
      <c r="J274" s="11"/>
      <c r="K274" s="34">
        <f t="shared" si="51"/>
        <v>0</v>
      </c>
      <c r="L274" s="35" t="str">
        <f t="shared" si="49"/>
        <v/>
      </c>
      <c r="M274" s="37"/>
      <c r="N274" s="38"/>
      <c r="O274" s="150"/>
      <c r="P274" s="146"/>
      <c r="Q274" s="39"/>
      <c r="R274" s="199"/>
      <c r="S274" s="200"/>
      <c r="T274" s="201"/>
      <c r="U274" s="202"/>
      <c r="V274" s="203"/>
      <c r="W274" s="236"/>
      <c r="X274" s="237"/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2">
      <c r="A275" s="14"/>
      <c r="B275" s="15"/>
      <c r="C275" s="16"/>
      <c r="D275" s="17"/>
      <c r="E275" s="18"/>
      <c r="F275" s="19"/>
      <c r="G275" s="32">
        <f t="shared" si="44"/>
        <v>0</v>
      </c>
      <c r="H275" s="12"/>
      <c r="I275" s="33">
        <f t="shared" si="50"/>
        <v>0</v>
      </c>
      <c r="J275" s="11"/>
      <c r="K275" s="34">
        <f t="shared" si="51"/>
        <v>0</v>
      </c>
      <c r="L275" s="35" t="str">
        <f t="shared" si="49"/>
        <v/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2">
      <c r="A276" s="14"/>
      <c r="B276" s="15"/>
      <c r="C276" s="16"/>
      <c r="D276" s="17"/>
      <c r="E276" s="18"/>
      <c r="F276" s="19"/>
      <c r="G276" s="32">
        <f t="shared" si="44"/>
        <v>0</v>
      </c>
      <c r="H276" s="12"/>
      <c r="I276" s="33">
        <f t="shared" si="50"/>
        <v>0</v>
      </c>
      <c r="J276" s="11"/>
      <c r="K276" s="34">
        <f t="shared" si="51"/>
        <v>0</v>
      </c>
      <c r="L276" s="35" t="str">
        <f t="shared" si="49"/>
        <v/>
      </c>
      <c r="M276" s="37"/>
      <c r="N276" s="38"/>
      <c r="O276" s="150"/>
      <c r="P276" s="146"/>
      <c r="Q276" s="39"/>
      <c r="R276" s="199"/>
      <c r="S276" s="200"/>
      <c r="T276" s="201"/>
      <c r="U276" s="202"/>
      <c r="V276" s="203"/>
      <c r="W276" s="236"/>
      <c r="X276" s="237"/>
      <c r="Y276" s="238"/>
      <c r="Z276" s="239"/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2">
      <c r="A277" s="14"/>
      <c r="B277" s="15"/>
      <c r="C277" s="16"/>
      <c r="D277" s="17"/>
      <c r="E277" s="18"/>
      <c r="F277" s="19"/>
      <c r="G277" s="32">
        <f t="shared" si="44"/>
        <v>0</v>
      </c>
      <c r="H277" s="12"/>
      <c r="I277" s="33">
        <f t="shared" si="50"/>
        <v>0</v>
      </c>
      <c r="J277" s="11"/>
      <c r="K277" s="34">
        <f t="shared" si="51"/>
        <v>0</v>
      </c>
      <c r="L277" s="35" t="str">
        <f t="shared" si="49"/>
        <v/>
      </c>
      <c r="M277" s="37"/>
      <c r="N277" s="38"/>
      <c r="O277" s="150"/>
      <c r="P277" s="146"/>
      <c r="Q277" s="39"/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2">
      <c r="A278" s="14"/>
      <c r="B278" s="15"/>
      <c r="C278" s="16"/>
      <c r="D278" s="17"/>
      <c r="E278" s="18"/>
      <c r="F278" s="19"/>
      <c r="G278" s="32">
        <f t="shared" si="44"/>
        <v>0</v>
      </c>
      <c r="H278" s="12"/>
      <c r="I278" s="33">
        <f t="shared" si="50"/>
        <v>0</v>
      </c>
      <c r="J278" s="11"/>
      <c r="K278" s="34">
        <f t="shared" si="51"/>
        <v>0</v>
      </c>
      <c r="L278" s="35" t="str">
        <f t="shared" si="49"/>
        <v/>
      </c>
      <c r="M278" s="37"/>
      <c r="N278" s="38"/>
      <c r="O278" s="150"/>
      <c r="P278" s="146"/>
      <c r="Q278" s="39"/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2">
      <c r="A279" s="14"/>
      <c r="B279" s="15"/>
      <c r="C279" s="16"/>
      <c r="D279" s="17"/>
      <c r="E279" s="18"/>
      <c r="F279" s="19"/>
      <c r="G279" s="32">
        <f t="shared" si="44"/>
        <v>0</v>
      </c>
      <c r="H279" s="12"/>
      <c r="I279" s="33">
        <f t="shared" si="50"/>
        <v>0</v>
      </c>
      <c r="J279" s="11"/>
      <c r="K279" s="34">
        <f t="shared" si="51"/>
        <v>0</v>
      </c>
      <c r="L279" s="35" t="str">
        <f t="shared" si="49"/>
        <v/>
      </c>
      <c r="M279" s="37"/>
      <c r="N279" s="38"/>
      <c r="O279" s="150"/>
      <c r="P279" s="146"/>
      <c r="Q279" s="39"/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2">
      <c r="A280" s="14"/>
      <c r="B280" s="15"/>
      <c r="C280" s="16"/>
      <c r="D280" s="17"/>
      <c r="E280" s="18"/>
      <c r="F280" s="19"/>
      <c r="G280" s="32">
        <f t="shared" si="44"/>
        <v>0</v>
      </c>
      <c r="H280" s="12"/>
      <c r="I280" s="33">
        <f t="shared" si="50"/>
        <v>0</v>
      </c>
      <c r="J280" s="11"/>
      <c r="K280" s="34">
        <f t="shared" si="51"/>
        <v>0</v>
      </c>
      <c r="L280" s="35" t="str">
        <f t="shared" si="49"/>
        <v/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2">
      <c r="A281" s="14"/>
      <c r="B281" s="15"/>
      <c r="C281" s="16"/>
      <c r="D281" s="17"/>
      <c r="E281" s="18"/>
      <c r="F281" s="19"/>
      <c r="G281" s="32">
        <f t="shared" si="44"/>
        <v>0</v>
      </c>
      <c r="H281" s="12"/>
      <c r="I281" s="33">
        <f t="shared" ref="I281:I310" si="53">IF(OR(H281="Non",H281=""),G281,MAX(0,G281-15))</f>
        <v>0</v>
      </c>
      <c r="J281" s="11"/>
      <c r="K281" s="34">
        <f t="shared" ref="K281:K310" si="54">SUM(N281,S281,X281)</f>
        <v>0</v>
      </c>
      <c r="L281" s="35" t="str">
        <f t="shared" si="49"/>
        <v/>
      </c>
      <c r="M281" s="37"/>
      <c r="N281" s="38"/>
      <c r="O281" s="150"/>
      <c r="P281" s="146"/>
      <c r="Q281" s="39"/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2">
      <c r="A282" s="14"/>
      <c r="B282" s="15"/>
      <c r="C282" s="16"/>
      <c r="D282" s="17"/>
      <c r="E282" s="18"/>
      <c r="F282" s="19"/>
      <c r="G282" s="32">
        <f t="shared" si="44"/>
        <v>0</v>
      </c>
      <c r="H282" s="12"/>
      <c r="I282" s="33">
        <f t="shared" si="53"/>
        <v>0</v>
      </c>
      <c r="J282" s="11"/>
      <c r="K282" s="34">
        <f t="shared" si="54"/>
        <v>0</v>
      </c>
      <c r="L282" s="35" t="str">
        <f t="shared" si="49"/>
        <v/>
      </c>
      <c r="M282" s="37"/>
      <c r="N282" s="38"/>
      <c r="O282" s="150"/>
      <c r="P282" s="146"/>
      <c r="Q282" s="39"/>
      <c r="R282" s="199"/>
      <c r="S282" s="200"/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2">
      <c r="A283" s="14"/>
      <c r="B283" s="15"/>
      <c r="C283" s="16"/>
      <c r="D283" s="17"/>
      <c r="E283" s="18"/>
      <c r="F283" s="19"/>
      <c r="G283" s="32">
        <f t="shared" si="44"/>
        <v>0</v>
      </c>
      <c r="H283" s="12"/>
      <c r="I283" s="33">
        <f t="shared" si="53"/>
        <v>0</v>
      </c>
      <c r="J283" s="11"/>
      <c r="K283" s="34">
        <f t="shared" si="54"/>
        <v>0</v>
      </c>
      <c r="L283" s="35" t="str">
        <f t="shared" si="49"/>
        <v/>
      </c>
      <c r="M283" s="37"/>
      <c r="N283" s="38"/>
      <c r="O283" s="150"/>
      <c r="P283" s="146"/>
      <c r="Q283" s="39"/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2">
      <c r="A284" s="14"/>
      <c r="B284" s="15"/>
      <c r="C284" s="16"/>
      <c r="D284" s="17"/>
      <c r="E284" s="18"/>
      <c r="F284" s="19"/>
      <c r="G284" s="32">
        <f t="shared" si="44"/>
        <v>0</v>
      </c>
      <c r="H284" s="12"/>
      <c r="I284" s="33">
        <f t="shared" si="53"/>
        <v>0</v>
      </c>
      <c r="J284" s="11"/>
      <c r="K284" s="34">
        <f t="shared" si="54"/>
        <v>0</v>
      </c>
      <c r="L284" s="35" t="str">
        <f t="shared" si="49"/>
        <v/>
      </c>
      <c r="M284" s="37"/>
      <c r="N284" s="38"/>
      <c r="O284" s="150"/>
      <c r="P284" s="146"/>
      <c r="Q284" s="39"/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2">
      <c r="A285" s="14"/>
      <c r="B285" s="15"/>
      <c r="C285" s="16"/>
      <c r="D285" s="17"/>
      <c r="E285" s="18"/>
      <c r="F285" s="19"/>
      <c r="G285" s="32">
        <f t="shared" si="44"/>
        <v>0</v>
      </c>
      <c r="H285" s="12"/>
      <c r="I285" s="33">
        <f t="shared" si="53"/>
        <v>0</v>
      </c>
      <c r="J285" s="11"/>
      <c r="K285" s="34">
        <f t="shared" si="54"/>
        <v>0</v>
      </c>
      <c r="L285" s="35" t="str">
        <f t="shared" si="49"/>
        <v/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2">
      <c r="A286" s="14"/>
      <c r="B286" s="15"/>
      <c r="C286" s="16"/>
      <c r="D286" s="17"/>
      <c r="E286" s="18"/>
      <c r="F286" s="19"/>
      <c r="G286" s="32">
        <f t="shared" si="44"/>
        <v>0</v>
      </c>
      <c r="H286" s="12"/>
      <c r="I286" s="33">
        <f t="shared" si="53"/>
        <v>0</v>
      </c>
      <c r="J286" s="11"/>
      <c r="K286" s="34">
        <f t="shared" si="54"/>
        <v>0</v>
      </c>
      <c r="L286" s="35" t="str">
        <f t="shared" si="49"/>
        <v/>
      </c>
      <c r="M286" s="37"/>
      <c r="N286" s="38"/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2">
      <c r="A287" s="14"/>
      <c r="B287" s="15"/>
      <c r="C287" s="16"/>
      <c r="D287" s="17"/>
      <c r="E287" s="18"/>
      <c r="F287" s="19"/>
      <c r="G287" s="32">
        <f t="shared" si="44"/>
        <v>0</v>
      </c>
      <c r="H287" s="12"/>
      <c r="I287" s="33">
        <f t="shared" si="53"/>
        <v>0</v>
      </c>
      <c r="J287" s="11"/>
      <c r="K287" s="34">
        <f t="shared" si="54"/>
        <v>0</v>
      </c>
      <c r="L287" s="35" t="str">
        <f t="shared" si="49"/>
        <v/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2">
      <c r="A288" s="14"/>
      <c r="B288" s="15"/>
      <c r="C288" s="16"/>
      <c r="D288" s="17"/>
      <c r="E288" s="18"/>
      <c r="F288" s="19"/>
      <c r="G288" s="32">
        <f t="shared" si="44"/>
        <v>0</v>
      </c>
      <c r="H288" s="12"/>
      <c r="I288" s="33">
        <f t="shared" si="53"/>
        <v>0</v>
      </c>
      <c r="J288" s="11"/>
      <c r="K288" s="34">
        <f t="shared" si="54"/>
        <v>0</v>
      </c>
      <c r="L288" s="35" t="str">
        <f t="shared" si="49"/>
        <v/>
      </c>
      <c r="M288" s="37"/>
      <c r="N288" s="38"/>
      <c r="O288" s="150"/>
      <c r="P288" s="146"/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2">
      <c r="A289" s="14"/>
      <c r="B289" s="15"/>
      <c r="C289" s="16"/>
      <c r="D289" s="17"/>
      <c r="E289" s="18"/>
      <c r="F289" s="19"/>
      <c r="G289" s="32">
        <f t="shared" si="44"/>
        <v>0</v>
      </c>
      <c r="H289" s="12"/>
      <c r="I289" s="33">
        <f t="shared" si="53"/>
        <v>0</v>
      </c>
      <c r="J289" s="11"/>
      <c r="K289" s="34">
        <f t="shared" si="54"/>
        <v>0</v>
      </c>
      <c r="L289" s="35" t="str">
        <f t="shared" si="49"/>
        <v/>
      </c>
      <c r="M289" s="37"/>
      <c r="N289" s="38"/>
      <c r="O289" s="150"/>
      <c r="P289" s="146"/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2">
      <c r="A290" s="14"/>
      <c r="B290" s="15"/>
      <c r="C290" s="16"/>
      <c r="D290" s="17"/>
      <c r="E290" s="18"/>
      <c r="F290" s="19"/>
      <c r="G290" s="32">
        <f t="shared" si="44"/>
        <v>0</v>
      </c>
      <c r="H290" s="12"/>
      <c r="I290" s="33">
        <f t="shared" si="53"/>
        <v>0</v>
      </c>
      <c r="J290" s="11"/>
      <c r="K290" s="34">
        <f t="shared" si="54"/>
        <v>0</v>
      </c>
      <c r="L290" s="35" t="str">
        <f t="shared" si="49"/>
        <v/>
      </c>
      <c r="M290" s="37"/>
      <c r="N290" s="38"/>
      <c r="O290" s="150"/>
      <c r="P290" s="146"/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44"/>
        <v>0</v>
      </c>
      <c r="H291" s="12"/>
      <c r="I291" s="33">
        <f t="shared" si="53"/>
        <v>0</v>
      </c>
      <c r="J291" s="11"/>
      <c r="K291" s="34">
        <f t="shared" si="54"/>
        <v>0</v>
      </c>
      <c r="L291" s="35" t="str">
        <f t="shared" si="49"/>
        <v/>
      </c>
      <c r="M291" s="37"/>
      <c r="N291" s="38"/>
      <c r="O291" s="150"/>
      <c r="P291" s="146"/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44"/>
        <v>0</v>
      </c>
      <c r="H292" s="12"/>
      <c r="I292" s="33">
        <f t="shared" si="53"/>
        <v>0</v>
      </c>
      <c r="J292" s="11"/>
      <c r="K292" s="34">
        <f t="shared" si="54"/>
        <v>0</v>
      </c>
      <c r="L292" s="35" t="str">
        <f t="shared" si="49"/>
        <v/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44"/>
        <v>0</v>
      </c>
      <c r="H293" s="12"/>
      <c r="I293" s="33">
        <f t="shared" si="53"/>
        <v>0</v>
      </c>
      <c r="J293" s="11"/>
      <c r="K293" s="34">
        <f t="shared" si="54"/>
        <v>0</v>
      </c>
      <c r="L293" s="35" t="str">
        <f t="shared" si="49"/>
        <v/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3"/>
        <v>0</v>
      </c>
      <c r="J294" s="11"/>
      <c r="K294" s="34">
        <f t="shared" si="54"/>
        <v>0</v>
      </c>
      <c r="L294" s="35" t="str">
        <f t="shared" si="49"/>
        <v/>
      </c>
      <c r="M294" s="37"/>
      <c r="N294" s="38"/>
      <c r="O294" s="150"/>
      <c r="P294" s="146"/>
      <c r="Q294" s="39"/>
      <c r="R294" s="199"/>
      <c r="S294" s="200"/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55"/>
        <v>0</v>
      </c>
      <c r="H295" s="12"/>
      <c r="I295" s="33">
        <f t="shared" si="53"/>
        <v>0</v>
      </c>
      <c r="J295" s="11"/>
      <c r="K295" s="34">
        <f t="shared" si="54"/>
        <v>0</v>
      </c>
      <c r="L295" s="35" t="str">
        <f t="shared" si="49"/>
        <v/>
      </c>
      <c r="M295" s="37"/>
      <c r="N295" s="38"/>
      <c r="O295" s="150"/>
      <c r="P295" s="146"/>
      <c r="Q295" s="39"/>
      <c r="R295" s="199"/>
      <c r="S295" s="200"/>
      <c r="T295" s="201"/>
      <c r="U295" s="202"/>
      <c r="V295" s="203"/>
      <c r="W295" s="236"/>
      <c r="X295" s="237"/>
      <c r="Y295" s="238"/>
      <c r="Z295" s="239"/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55"/>
        <v>0</v>
      </c>
      <c r="H296" s="12"/>
      <c r="I296" s="33">
        <f t="shared" si="53"/>
        <v>0</v>
      </c>
      <c r="J296" s="11"/>
      <c r="K296" s="34">
        <f t="shared" si="54"/>
        <v>0</v>
      </c>
      <c r="L296" s="35" t="str">
        <f t="shared" si="49"/>
        <v/>
      </c>
      <c r="M296" s="37"/>
      <c r="N296" s="38"/>
      <c r="O296" s="150"/>
      <c r="P296" s="146"/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55"/>
        <v>0</v>
      </c>
      <c r="H297" s="12"/>
      <c r="I297" s="33">
        <f t="shared" si="53"/>
        <v>0</v>
      </c>
      <c r="J297" s="11"/>
      <c r="K297" s="34">
        <f t="shared" si="54"/>
        <v>0</v>
      </c>
      <c r="L297" s="35" t="str">
        <f t="shared" si="49"/>
        <v/>
      </c>
      <c r="M297" s="37"/>
      <c r="N297" s="38"/>
      <c r="O297" s="150"/>
      <c r="P297" s="146"/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45015</v>
      </c>
      <c r="H313" s="94"/>
      <c r="I313" s="97">
        <f>SUM(I3:I312)</f>
        <v>44310</v>
      </c>
      <c r="J313" s="98"/>
      <c r="K313" s="99">
        <f>SUM(K3:K312)</f>
        <v>40965.96</v>
      </c>
      <c r="L313" s="100">
        <f>SUM(L3:L312)</f>
        <v>3344.04</v>
      </c>
      <c r="M313" s="101"/>
      <c r="N313" s="151">
        <f>SUM(N3:N312)</f>
        <v>32464.32</v>
      </c>
      <c r="O313" s="101"/>
      <c r="P313" s="101"/>
      <c r="Q313" s="101"/>
      <c r="R313" s="214"/>
      <c r="S313" s="215">
        <f>SUM(S3:S312)</f>
        <v>5898.32</v>
      </c>
      <c r="T313" s="214"/>
      <c r="U313" s="214"/>
      <c r="V313" s="214"/>
      <c r="W313" s="255"/>
      <c r="X313" s="256">
        <f>SUM(X3:X312)</f>
        <v>2603.3199999999997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3.5" thickBot="1" x14ac:dyDescent="0.25">
      <c r="A314" s="93">
        <f>COUNTA($A$3:$A$312)</f>
        <v>268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3.5" thickBot="1" x14ac:dyDescent="0.25">
      <c r="A315" s="109">
        <f>COUNTIF(B3:B312,"=QUALIFIEE")</f>
        <v>214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826</v>
      </c>
      <c r="L315" s="93"/>
      <c r="N315" s="274">
        <f>SUMIF($M$3:$M$312,"Pass'Sport",$N$3:$N$312) + SUMIF($R$3:$R$312,"Pass'Sport",$S$3:$S$312) + SUMIF($W$3:$W$312,"Pass'Sport",$X$3:$X$312)</f>
        <v>1214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3.5" thickBot="1" x14ac:dyDescent="0.25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3.5" thickBot="1" x14ac:dyDescent="0.25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827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3.5" thickBot="1" x14ac:dyDescent="0.25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3.5" thickBot="1" x14ac:dyDescent="0.25">
      <c r="A319" s="121">
        <f>COUNTIF(B3:B312,"=ABSENT")</f>
        <v>53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828</v>
      </c>
      <c r="L319" s="123"/>
      <c r="M319" s="124"/>
      <c r="N319" s="277">
        <f>COUNTA($A$3:$A$312)-COUNTA($AH$3:$AH$312)</f>
        <v>98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3.5" thickBot="1" x14ac:dyDescent="0.25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93"/>
      <c r="AI320" s="293"/>
      <c r="AJ320" s="293"/>
    </row>
    <row r="321" spans="1:36" s="10" customFormat="1" ht="13.5" thickBot="1" x14ac:dyDescent="0.25">
      <c r="A321" s="147">
        <f>COUNTIF($C$3:$C$312,"=DIR")</f>
        <v>15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93"/>
      <c r="AI321" s="293"/>
      <c r="AJ321" s="293"/>
    </row>
    <row r="322" spans="1:36" s="10" customFormat="1" ht="13.5" thickBot="1" x14ac:dyDescent="0.25">
      <c r="A322" s="114">
        <f>COUNTIF($C$3:$C$312,"=JOU")</f>
        <v>215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93"/>
      <c r="AI322" s="293"/>
      <c r="AJ322" s="293"/>
    </row>
    <row r="323" spans="1:36" s="10" customFormat="1" ht="13.5" thickBot="1" x14ac:dyDescent="0.25">
      <c r="A323" s="119">
        <f>COUNTIF($C$3:$C$312,"=LOI")</f>
        <v>18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93"/>
      <c r="AI323" s="293"/>
      <c r="AJ323" s="293"/>
    </row>
    <row r="324" spans="1:36" s="10" customFormat="1" ht="13.5" thickBot="1" x14ac:dyDescent="0.25">
      <c r="A324" s="114">
        <f>COUNTIF($C$3:$C$312,"=BAB")</f>
        <v>3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93"/>
      <c r="AI324" s="293"/>
      <c r="AJ324" s="293"/>
    </row>
    <row r="325" spans="1:36" s="10" customFormat="1" ht="13.5" thickBot="1" x14ac:dyDescent="0.25">
      <c r="A325" s="114">
        <f>COUNTIF($C$3:$C$312,"=FIT")</f>
        <v>12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178.66935483870967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93"/>
      <c r="AI325" s="293"/>
      <c r="AJ325" s="293"/>
    </row>
    <row r="326" spans="1:36" s="10" customFormat="1" ht="13.5" thickBot="1" x14ac:dyDescent="0.25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165.33582089552237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93"/>
      <c r="AI326" s="293"/>
      <c r="AJ326" s="293"/>
    </row>
    <row r="327" spans="1:36" s="10" customFormat="1" x14ac:dyDescent="0.2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93"/>
      <c r="AI327" s="293"/>
      <c r="AJ327" s="293"/>
    </row>
    <row r="328" spans="1:36" s="10" customFormat="1" x14ac:dyDescent="0.2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93"/>
      <c r="AI328" s="293"/>
      <c r="AJ328" s="293"/>
    </row>
    <row r="329" spans="1:36" s="10" customFormat="1" x14ac:dyDescent="0.2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93"/>
      <c r="AI329" s="293"/>
      <c r="AJ329" s="293"/>
    </row>
    <row r="330" spans="1:36" s="10" customFormat="1" x14ac:dyDescent="0.2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93"/>
      <c r="AI330" s="293"/>
      <c r="AJ330" s="293"/>
    </row>
    <row r="331" spans="1:36" s="10" customFormat="1" x14ac:dyDescent="0.2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93"/>
      <c r="AI331" s="293"/>
      <c r="AJ331" s="293"/>
    </row>
    <row r="332" spans="1:36" s="10" customFormat="1" x14ac:dyDescent="0.2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93"/>
      <c r="AI332" s="293"/>
      <c r="AJ332" s="293"/>
    </row>
    <row r="333" spans="1:36" s="10" customFormat="1" x14ac:dyDescent="0.2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93"/>
      <c r="AI333" s="293"/>
      <c r="AJ333" s="293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2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93"/>
      <c r="AI335" s="293"/>
      <c r="AJ335" s="293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2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>
      <formula1>"ABSENT,en cours,Finalisée,Validée,QUALIFIEE"</formula1>
    </dataValidation>
    <dataValidation type="list" allowBlank="1" showErrorMessage="1" sqref="C3:C312">
      <formula1>"DIR,JOU,LOI,BAB,FIT,ARB"</formula1>
      <formula2>0</formula2>
    </dataValidation>
    <dataValidation type="list" allowBlank="1" showInputMessage="1" showErrorMessage="1" sqref="W3:W48 W50:W112 W114:W312 M3:M312 R3:R312">
      <formula1>"Chèque,Espèces,Pass'Sport,Carte Bleue,Indemnisation"</formula1>
    </dataValidation>
    <dataValidation type="list" allowBlank="1" showInputMessage="1" showErrorMessage="1" sqref="AB3:AB312">
      <formula1>",Curie,Prunais"</formula1>
    </dataValidation>
    <dataValidation type="list" allowBlank="1" showInputMessage="1" showErrorMessage="1" sqref="AC3:AC312 H3:H312">
      <formula1>"Oui,Non"</formula1>
    </dataValidation>
    <dataValidation type="list" allowBlank="1" showErrorMessage="1" sqref="A3:A312">
      <formula1>"F,M"</formula1>
      <formula2>0</formula2>
    </dataValidation>
  </dataValidations>
  <hyperlinks>
    <hyperlink ref="AH3" r:id="rId1"/>
    <hyperlink ref="AH4" r:id="rId2"/>
    <hyperlink ref="AH5" r:id="rId3"/>
    <hyperlink ref="AH6" r:id="rId4"/>
    <hyperlink ref="AH7" r:id="rId5"/>
    <hyperlink ref="AH8" r:id="rId6"/>
    <hyperlink ref="AH9" r:id="rId7"/>
    <hyperlink ref="AH10" r:id="rId8"/>
    <hyperlink ref="AH11" r:id="rId9"/>
    <hyperlink ref="AH54" r:id="rId10"/>
    <hyperlink ref="AH55" r:id="rId11"/>
    <hyperlink ref="AH56" r:id="rId12"/>
    <hyperlink ref="AH57" r:id="rId13"/>
    <hyperlink ref="AH58" r:id="rId14"/>
    <hyperlink ref="AH59" r:id="rId15"/>
    <hyperlink ref="AH60" r:id="rId16"/>
    <hyperlink ref="AH61" r:id="rId17"/>
    <hyperlink ref="AH62" r:id="rId18"/>
    <hyperlink ref="AH64" r:id="rId19"/>
    <hyperlink ref="AH66" r:id="rId20"/>
    <hyperlink ref="AH67" r:id="rId21"/>
    <hyperlink ref="AH71" r:id="rId22"/>
    <hyperlink ref="AH76" r:id="rId23"/>
    <hyperlink ref="AH78" r:id="rId24"/>
    <hyperlink ref="AH79" r:id="rId25"/>
    <hyperlink ref="AH81" r:id="rId26"/>
    <hyperlink ref="AH80" r:id="rId27"/>
    <hyperlink ref="AH77" r:id="rId28"/>
    <hyperlink ref="AH82" r:id="rId29"/>
    <hyperlink ref="AH83" r:id="rId30"/>
    <hyperlink ref="AH21" r:id="rId31"/>
    <hyperlink ref="AH86" r:id="rId32"/>
    <hyperlink ref="AH85" r:id="rId33"/>
    <hyperlink ref="AH87" r:id="rId34"/>
    <hyperlink ref="AH88" r:id="rId35"/>
    <hyperlink ref="AH89" r:id="rId36"/>
    <hyperlink ref="AH90" r:id="rId37"/>
    <hyperlink ref="AH91" r:id="rId38"/>
    <hyperlink ref="AH84" r:id="rId39"/>
    <hyperlink ref="AH92" r:id="rId40"/>
    <hyperlink ref="AH93" r:id="rId41"/>
    <hyperlink ref="AH95" r:id="rId42"/>
    <hyperlink ref="AH96" r:id="rId43"/>
    <hyperlink ref="AH97" r:id="rId44"/>
    <hyperlink ref="AH98" r:id="rId45"/>
    <hyperlink ref="AH99" r:id="rId46"/>
    <hyperlink ref="AH100" r:id="rId47"/>
    <hyperlink ref="AH103" r:id="rId48"/>
    <hyperlink ref="AH104" r:id="rId49"/>
    <hyperlink ref="AH22" r:id="rId50"/>
    <hyperlink ref="AH23" r:id="rId51"/>
    <hyperlink ref="AH24" r:id="rId52"/>
    <hyperlink ref="AH25" r:id="rId53"/>
    <hyperlink ref="AH26" r:id="rId54"/>
    <hyperlink ref="AH27" r:id="rId55"/>
    <hyperlink ref="AH28" r:id="rId56"/>
    <hyperlink ref="AH29" r:id="rId57"/>
    <hyperlink ref="AH30" r:id="rId58"/>
    <hyperlink ref="AH31" r:id="rId59"/>
    <hyperlink ref="AH32" r:id="rId60"/>
    <hyperlink ref="AH33" r:id="rId61"/>
    <hyperlink ref="AH34" r:id="rId62"/>
    <hyperlink ref="AH35" r:id="rId63"/>
    <hyperlink ref="AH36" r:id="rId64"/>
    <hyperlink ref="AH37" r:id="rId65"/>
    <hyperlink ref="AH38" r:id="rId66"/>
    <hyperlink ref="AH39" r:id="rId67"/>
    <hyperlink ref="AH40" r:id="rId68"/>
    <hyperlink ref="AH41" r:id="rId69"/>
    <hyperlink ref="AH43" r:id="rId70"/>
    <hyperlink ref="AH42" r:id="rId71"/>
    <hyperlink ref="AH44" r:id="rId72"/>
    <hyperlink ref="AH45" r:id="rId73"/>
    <hyperlink ref="AH46" r:id="rId74"/>
    <hyperlink ref="AH47" r:id="rId75"/>
    <hyperlink ref="AH48" r:id="rId76"/>
    <hyperlink ref="AH49" r:id="rId77"/>
    <hyperlink ref="AH50" r:id="rId78"/>
    <hyperlink ref="AH51" r:id="rId79"/>
    <hyperlink ref="AH52" r:id="rId80"/>
    <hyperlink ref="AH53" r:id="rId81"/>
    <hyperlink ref="AH68" r:id="rId82"/>
    <hyperlink ref="AH69" r:id="rId83"/>
    <hyperlink ref="AH70" r:id="rId84"/>
    <hyperlink ref="AH72" r:id="rId85"/>
    <hyperlink ref="AH73" r:id="rId86"/>
    <hyperlink ref="AH74" r:id="rId87"/>
    <hyperlink ref="AH75" r:id="rId88"/>
    <hyperlink ref="AH102" r:id="rId89"/>
    <hyperlink ref="AH109" r:id="rId90"/>
    <hyperlink ref="AH110" r:id="rId91"/>
    <hyperlink ref="AH114" r:id="rId92"/>
    <hyperlink ref="AH118" r:id="rId93"/>
    <hyperlink ref="AH119" r:id="rId94"/>
    <hyperlink ref="AH117" r:id="rId95"/>
    <hyperlink ref="AI117" r:id="rId96"/>
    <hyperlink ref="AJ117" r:id="rId97"/>
    <hyperlink ref="AH115" r:id="rId98"/>
    <hyperlink ref="AH116" r:id="rId99"/>
    <hyperlink ref="AH120" r:id="rId100"/>
    <hyperlink ref="AH121" r:id="rId101"/>
    <hyperlink ref="AH122" r:id="rId102"/>
    <hyperlink ref="AH123" r:id="rId103"/>
    <hyperlink ref="AI123" r:id="rId104"/>
    <hyperlink ref="AI124" r:id="rId105"/>
    <hyperlink ref="AH125" r:id="rId106"/>
    <hyperlink ref="AI126" r:id="rId107"/>
    <hyperlink ref="AJ126" r:id="rId108"/>
    <hyperlink ref="AH127" r:id="rId109"/>
    <hyperlink ref="AH129" r:id="rId110"/>
    <hyperlink ref="AH130" r:id="rId111"/>
    <hyperlink ref="AI130" r:id="rId112"/>
    <hyperlink ref="AH131" r:id="rId113"/>
    <hyperlink ref="AH132" r:id="rId114"/>
    <hyperlink ref="AI132" r:id="rId115"/>
    <hyperlink ref="AH134" r:id="rId116"/>
    <hyperlink ref="AH135" r:id="rId117"/>
    <hyperlink ref="AH138" r:id="rId118"/>
    <hyperlink ref="AH139" r:id="rId119"/>
    <hyperlink ref="AI139" r:id="rId120"/>
    <hyperlink ref="AH140" r:id="rId121"/>
    <hyperlink ref="AI140" r:id="rId122"/>
    <hyperlink ref="AJ140" r:id="rId123"/>
    <hyperlink ref="AH141" r:id="rId124"/>
    <hyperlink ref="AH128" r:id="rId125"/>
    <hyperlink ref="AI128" r:id="rId126"/>
    <hyperlink ref="AH143" r:id="rId127"/>
    <hyperlink ref="AI143" r:id="rId128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Villiers EC Handball</cp:lastModifiedBy>
  <cp:revision>4</cp:revision>
  <cp:lastPrinted>2022-06-23T09:24:27Z</cp:lastPrinted>
  <dcterms:created xsi:type="dcterms:W3CDTF">2010-10-13T09:10:16Z</dcterms:created>
  <dcterms:modified xsi:type="dcterms:W3CDTF">2022-10-17T14:02:36Z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