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2034759C-1A20-834B-9C2F-865DAA08EC77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/>
  <c r="AD171" i="1"/>
  <c r="K171" i="1"/>
  <c r="G171" i="1"/>
  <c r="I171" i="1"/>
  <c r="AD170" i="1"/>
  <c r="K170" i="1"/>
  <c r="G170" i="1"/>
  <c r="I170" i="1"/>
  <c r="AD112" i="1"/>
  <c r="G112" i="1"/>
  <c r="I112" i="1"/>
  <c r="L112" i="1"/>
  <c r="AD108" i="1"/>
  <c r="K108" i="1"/>
  <c r="G108" i="1"/>
  <c r="I108" i="1"/>
  <c r="AD107" i="1"/>
  <c r="K107" i="1"/>
  <c r="G107" i="1"/>
  <c r="I107" i="1"/>
  <c r="AD106" i="1"/>
  <c r="K106" i="1"/>
  <c r="G106" i="1"/>
  <c r="I106" i="1"/>
  <c r="K101" i="1"/>
  <c r="AD100" i="1"/>
  <c r="K100" i="1"/>
  <c r="G100" i="1"/>
  <c r="I100" i="1"/>
  <c r="AD99" i="1"/>
  <c r="K99" i="1"/>
  <c r="G99" i="1"/>
  <c r="I99" i="1"/>
  <c r="AD98" i="1"/>
  <c r="K98" i="1"/>
  <c r="G98" i="1"/>
  <c r="I98" i="1"/>
  <c r="AD97" i="1"/>
  <c r="K97" i="1"/>
  <c r="G97" i="1"/>
  <c r="I97" i="1"/>
  <c r="AD96" i="1"/>
  <c r="K96" i="1"/>
  <c r="G96" i="1"/>
  <c r="I96" i="1"/>
  <c r="AD95" i="1"/>
  <c r="K95" i="1"/>
  <c r="G95" i="1"/>
  <c r="I95" i="1"/>
  <c r="AD94" i="1"/>
  <c r="K94" i="1"/>
  <c r="G94" i="1"/>
  <c r="I94" i="1"/>
  <c r="AD93" i="1"/>
  <c r="K93" i="1"/>
  <c r="G93" i="1"/>
  <c r="I93" i="1"/>
  <c r="AD92" i="1"/>
  <c r="K92" i="1"/>
  <c r="G92" i="1"/>
  <c r="I92" i="1"/>
  <c r="AD91" i="1"/>
  <c r="K91" i="1"/>
  <c r="G91" i="1"/>
  <c r="I91" i="1"/>
  <c r="AD90" i="1"/>
  <c r="K90" i="1"/>
  <c r="G90" i="1"/>
  <c r="I90" i="1"/>
  <c r="AD89" i="1"/>
  <c r="K89" i="1"/>
  <c r="G89" i="1"/>
  <c r="I89" i="1"/>
  <c r="AD88" i="1"/>
  <c r="K88" i="1"/>
  <c r="G88" i="1"/>
  <c r="I88" i="1"/>
  <c r="AD87" i="1"/>
  <c r="K87" i="1"/>
  <c r="G87" i="1"/>
  <c r="I87" i="1"/>
  <c r="AD86" i="1"/>
  <c r="K86" i="1"/>
  <c r="G86" i="1"/>
  <c r="I86" i="1"/>
  <c r="AD85" i="1"/>
  <c r="K85" i="1"/>
  <c r="G85" i="1"/>
  <c r="I85" i="1"/>
  <c r="AD84" i="1"/>
  <c r="K84" i="1"/>
  <c r="G84" i="1"/>
  <c r="I84" i="1"/>
  <c r="I101" i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/>
  <c r="AD309" i="1"/>
  <c r="L309" i="1"/>
  <c r="K309" i="1"/>
  <c r="G309" i="1"/>
  <c r="I309" i="1"/>
  <c r="AD308" i="1"/>
  <c r="L308" i="1"/>
  <c r="K308" i="1"/>
  <c r="G308" i="1"/>
  <c r="I308" i="1"/>
  <c r="AD307" i="1"/>
  <c r="L307" i="1"/>
  <c r="K307" i="1"/>
  <c r="G307" i="1"/>
  <c r="I307" i="1"/>
  <c r="AD306" i="1"/>
  <c r="L306" i="1"/>
  <c r="K306" i="1"/>
  <c r="G306" i="1"/>
  <c r="I306" i="1"/>
  <c r="AD305" i="1"/>
  <c r="L305" i="1"/>
  <c r="K305" i="1"/>
  <c r="G305" i="1"/>
  <c r="I305" i="1"/>
  <c r="AD304" i="1"/>
  <c r="L304" i="1"/>
  <c r="K304" i="1"/>
  <c r="G304" i="1"/>
  <c r="I304" i="1"/>
  <c r="AD303" i="1"/>
  <c r="L303" i="1"/>
  <c r="K303" i="1"/>
  <c r="G303" i="1"/>
  <c r="I303" i="1"/>
  <c r="AD302" i="1"/>
  <c r="L302" i="1"/>
  <c r="K302" i="1"/>
  <c r="G302" i="1"/>
  <c r="I302" i="1"/>
  <c r="AD301" i="1"/>
  <c r="L301" i="1"/>
  <c r="K301" i="1"/>
  <c r="G301" i="1"/>
  <c r="I301" i="1"/>
  <c r="AD300" i="1"/>
  <c r="L300" i="1"/>
  <c r="K300" i="1"/>
  <c r="G300" i="1"/>
  <c r="I300" i="1"/>
  <c r="AD299" i="1"/>
  <c r="L299" i="1"/>
  <c r="K299" i="1"/>
  <c r="G299" i="1"/>
  <c r="I299" i="1"/>
  <c r="AD298" i="1"/>
  <c r="L298" i="1"/>
  <c r="K298" i="1"/>
  <c r="G298" i="1"/>
  <c r="I298" i="1"/>
  <c r="AD297" i="1"/>
  <c r="L297" i="1"/>
  <c r="K297" i="1"/>
  <c r="G297" i="1"/>
  <c r="I297" i="1"/>
  <c r="AD296" i="1"/>
  <c r="L296" i="1"/>
  <c r="K296" i="1"/>
  <c r="G296" i="1"/>
  <c r="I296" i="1"/>
  <c r="AD295" i="1"/>
  <c r="L295" i="1"/>
  <c r="K295" i="1"/>
  <c r="G295" i="1"/>
  <c r="I295" i="1"/>
  <c r="AD294" i="1"/>
  <c r="L294" i="1"/>
  <c r="K294" i="1"/>
  <c r="G294" i="1"/>
  <c r="I294" i="1"/>
  <c r="AD293" i="1"/>
  <c r="L293" i="1"/>
  <c r="K293" i="1"/>
  <c r="G293" i="1"/>
  <c r="I293" i="1"/>
  <c r="AD292" i="1"/>
  <c r="L292" i="1"/>
  <c r="K292" i="1"/>
  <c r="G292" i="1"/>
  <c r="I292" i="1"/>
  <c r="AD291" i="1"/>
  <c r="L291" i="1"/>
  <c r="K291" i="1"/>
  <c r="G291" i="1"/>
  <c r="I291" i="1"/>
  <c r="AD290" i="1"/>
  <c r="L290" i="1"/>
  <c r="K290" i="1"/>
  <c r="G290" i="1"/>
  <c r="I290" i="1"/>
  <c r="AD289" i="1"/>
  <c r="L289" i="1"/>
  <c r="K289" i="1"/>
  <c r="G289" i="1"/>
  <c r="I289" i="1"/>
  <c r="AD288" i="1"/>
  <c r="L288" i="1"/>
  <c r="K288" i="1"/>
  <c r="G288" i="1"/>
  <c r="I288" i="1"/>
  <c r="AD287" i="1"/>
  <c r="G287" i="1"/>
  <c r="I287" i="1"/>
  <c r="K287" i="1"/>
  <c r="L287" i="1"/>
  <c r="AD286" i="1"/>
  <c r="G286" i="1"/>
  <c r="I286" i="1"/>
  <c r="K286" i="1"/>
  <c r="L286" i="1"/>
  <c r="AD285" i="1"/>
  <c r="G285" i="1"/>
  <c r="I285" i="1"/>
  <c r="K285" i="1"/>
  <c r="L285" i="1"/>
  <c r="AD284" i="1"/>
  <c r="G284" i="1"/>
  <c r="I284" i="1"/>
  <c r="K284" i="1"/>
  <c r="L284" i="1"/>
  <c r="AD283" i="1"/>
  <c r="G283" i="1"/>
  <c r="I283" i="1"/>
  <c r="K283" i="1"/>
  <c r="L283" i="1"/>
  <c r="AD282" i="1"/>
  <c r="G282" i="1"/>
  <c r="I282" i="1"/>
  <c r="K282" i="1"/>
  <c r="L282" i="1"/>
  <c r="AD281" i="1"/>
  <c r="G281" i="1"/>
  <c r="I281" i="1"/>
  <c r="K281" i="1"/>
  <c r="L281" i="1"/>
  <c r="G6" i="1"/>
  <c r="I6" i="1"/>
  <c r="K6" i="1"/>
  <c r="AD6" i="1"/>
  <c r="G7" i="1"/>
  <c r="I7" i="1"/>
  <c r="K7" i="1"/>
  <c r="AD7" i="1"/>
  <c r="G8" i="1"/>
  <c r="I8" i="1"/>
  <c r="K8" i="1"/>
  <c r="AD8" i="1"/>
  <c r="G9" i="1"/>
  <c r="I9" i="1"/>
  <c r="K9" i="1"/>
  <c r="AD9" i="1"/>
  <c r="G10" i="1"/>
  <c r="I10" i="1"/>
  <c r="K10" i="1"/>
  <c r="AD10" i="1"/>
  <c r="G11" i="1"/>
  <c r="I11" i="1"/>
  <c r="K11" i="1"/>
  <c r="AD11" i="1"/>
  <c r="G12" i="1"/>
  <c r="I12" i="1"/>
  <c r="K12" i="1"/>
  <c r="G13" i="1"/>
  <c r="I13" i="1"/>
  <c r="K13" i="1"/>
  <c r="G14" i="1"/>
  <c r="I14" i="1"/>
  <c r="K14" i="1"/>
  <c r="G15" i="1"/>
  <c r="I15" i="1"/>
  <c r="K15" i="1"/>
  <c r="G16" i="1"/>
  <c r="I16" i="1"/>
  <c r="K16" i="1"/>
  <c r="G17" i="1"/>
  <c r="I17" i="1"/>
  <c r="K17" i="1"/>
  <c r="G18" i="1"/>
  <c r="I18" i="1"/>
  <c r="K18" i="1"/>
  <c r="G19" i="1"/>
  <c r="I19" i="1"/>
  <c r="K19" i="1"/>
  <c r="G20" i="1"/>
  <c r="I20" i="1"/>
  <c r="K20" i="1"/>
  <c r="G21" i="1"/>
  <c r="I21" i="1"/>
  <c r="K21" i="1"/>
  <c r="AD21" i="1"/>
  <c r="G22" i="1"/>
  <c r="I22" i="1"/>
  <c r="K22" i="1"/>
  <c r="AD22" i="1"/>
  <c r="G23" i="1"/>
  <c r="I23" i="1"/>
  <c r="K23" i="1"/>
  <c r="AD23" i="1"/>
  <c r="G24" i="1"/>
  <c r="I24" i="1"/>
  <c r="K24" i="1"/>
  <c r="AD24" i="1"/>
  <c r="G25" i="1"/>
  <c r="I25" i="1"/>
  <c r="K25" i="1"/>
  <c r="AD25" i="1"/>
  <c r="G26" i="1"/>
  <c r="I26" i="1"/>
  <c r="K26" i="1"/>
  <c r="AD26" i="1"/>
  <c r="G27" i="1"/>
  <c r="I27" i="1"/>
  <c r="K27" i="1"/>
  <c r="AD27" i="1"/>
  <c r="G28" i="1"/>
  <c r="I28" i="1"/>
  <c r="K28" i="1"/>
  <c r="AD28" i="1"/>
  <c r="G29" i="1"/>
  <c r="I29" i="1"/>
  <c r="K29" i="1"/>
  <c r="AD29" i="1"/>
  <c r="G30" i="1"/>
  <c r="I30" i="1"/>
  <c r="K30" i="1"/>
  <c r="AD30" i="1"/>
  <c r="G31" i="1"/>
  <c r="I31" i="1"/>
  <c r="K31" i="1"/>
  <c r="AD31" i="1"/>
  <c r="G32" i="1"/>
  <c r="I32" i="1"/>
  <c r="K32" i="1"/>
  <c r="AD32" i="1"/>
  <c r="G33" i="1"/>
  <c r="I33" i="1"/>
  <c r="K33" i="1"/>
  <c r="AD33" i="1"/>
  <c r="G34" i="1"/>
  <c r="I34" i="1"/>
  <c r="K34" i="1"/>
  <c r="AD34" i="1"/>
  <c r="G35" i="1"/>
  <c r="I35" i="1"/>
  <c r="K35" i="1"/>
  <c r="AD35" i="1"/>
  <c r="G36" i="1"/>
  <c r="I36" i="1"/>
  <c r="K36" i="1"/>
  <c r="AD36" i="1"/>
  <c r="G37" i="1"/>
  <c r="K37" i="1"/>
  <c r="AD37" i="1"/>
  <c r="G38" i="1"/>
  <c r="I38" i="1"/>
  <c r="K38" i="1"/>
  <c r="AD38" i="1"/>
  <c r="G39" i="1"/>
  <c r="I39" i="1"/>
  <c r="K39" i="1"/>
  <c r="AD39" i="1"/>
  <c r="G40" i="1"/>
  <c r="I40" i="1"/>
  <c r="K40" i="1"/>
  <c r="AD40" i="1"/>
  <c r="G41" i="1"/>
  <c r="I41" i="1"/>
  <c r="K41" i="1"/>
  <c r="AD41" i="1"/>
  <c r="G42" i="1"/>
  <c r="I42" i="1"/>
  <c r="K42" i="1"/>
  <c r="AD42" i="1"/>
  <c r="G43" i="1"/>
  <c r="I43" i="1"/>
  <c r="K43" i="1"/>
  <c r="AD43" i="1"/>
  <c r="G44" i="1"/>
  <c r="I44" i="1"/>
  <c r="K44" i="1"/>
  <c r="AD44" i="1"/>
  <c r="G45" i="1"/>
  <c r="I45" i="1"/>
  <c r="K45" i="1"/>
  <c r="AD45" i="1"/>
  <c r="G46" i="1"/>
  <c r="I46" i="1"/>
  <c r="K46" i="1"/>
  <c r="AD46" i="1"/>
  <c r="G47" i="1"/>
  <c r="I47" i="1"/>
  <c r="K47" i="1"/>
  <c r="AD47" i="1"/>
  <c r="G48" i="1"/>
  <c r="I48" i="1"/>
  <c r="K48" i="1"/>
  <c r="AD48" i="1"/>
  <c r="G49" i="1"/>
  <c r="I49" i="1"/>
  <c r="K49" i="1"/>
  <c r="AD49" i="1"/>
  <c r="G50" i="1"/>
  <c r="I50" i="1"/>
  <c r="K50" i="1"/>
  <c r="AD50" i="1"/>
  <c r="G51" i="1"/>
  <c r="I51" i="1"/>
  <c r="K51" i="1"/>
  <c r="AD51" i="1"/>
  <c r="G52" i="1"/>
  <c r="I52" i="1"/>
  <c r="K52" i="1"/>
  <c r="AD52" i="1"/>
  <c r="G53" i="1"/>
  <c r="I53" i="1"/>
  <c r="K53" i="1"/>
  <c r="AD53" i="1"/>
  <c r="G54" i="1"/>
  <c r="I54" i="1"/>
  <c r="K54" i="1"/>
  <c r="AD54" i="1"/>
  <c r="G55" i="1"/>
  <c r="I55" i="1"/>
  <c r="K55" i="1"/>
  <c r="AD55" i="1"/>
  <c r="G56" i="1"/>
  <c r="I56" i="1"/>
  <c r="K56" i="1"/>
  <c r="AD56" i="1"/>
  <c r="G57" i="1"/>
  <c r="I57" i="1"/>
  <c r="K57" i="1"/>
  <c r="AD57" i="1"/>
  <c r="G58" i="1"/>
  <c r="I58" i="1"/>
  <c r="K58" i="1"/>
  <c r="AD58" i="1"/>
  <c r="G59" i="1"/>
  <c r="I59" i="1"/>
  <c r="K59" i="1"/>
  <c r="AD59" i="1"/>
  <c r="G60" i="1"/>
  <c r="I60" i="1"/>
  <c r="K60" i="1"/>
  <c r="AD60" i="1"/>
  <c r="G61" i="1"/>
  <c r="I61" i="1"/>
  <c r="K61" i="1"/>
  <c r="AD61" i="1"/>
  <c r="G62" i="1"/>
  <c r="I62" i="1"/>
  <c r="K62" i="1"/>
  <c r="AD62" i="1"/>
  <c r="G63" i="1"/>
  <c r="I63" i="1"/>
  <c r="K63" i="1"/>
  <c r="AD63" i="1"/>
  <c r="G64" i="1"/>
  <c r="I64" i="1"/>
  <c r="K64" i="1"/>
  <c r="AD64" i="1"/>
  <c r="G65" i="1"/>
  <c r="I65" i="1"/>
  <c r="K65" i="1"/>
  <c r="AD65" i="1"/>
  <c r="G66" i="1"/>
  <c r="I66" i="1"/>
  <c r="K66" i="1"/>
  <c r="AD66" i="1"/>
  <c r="G67" i="1"/>
  <c r="I67" i="1"/>
  <c r="AD67" i="1"/>
  <c r="G68" i="1"/>
  <c r="I68" i="1"/>
  <c r="K68" i="1"/>
  <c r="AD68" i="1"/>
  <c r="G69" i="1"/>
  <c r="I69" i="1"/>
  <c r="K69" i="1"/>
  <c r="AD69" i="1"/>
  <c r="G70" i="1"/>
  <c r="I70" i="1"/>
  <c r="K70" i="1"/>
  <c r="AD70" i="1"/>
  <c r="G71" i="1"/>
  <c r="I71" i="1"/>
  <c r="K71" i="1"/>
  <c r="AD71" i="1"/>
  <c r="G72" i="1"/>
  <c r="I72" i="1"/>
  <c r="K72" i="1"/>
  <c r="AD72" i="1"/>
  <c r="G73" i="1"/>
  <c r="I73" i="1"/>
  <c r="K73" i="1"/>
  <c r="AD73" i="1"/>
  <c r="G74" i="1"/>
  <c r="I74" i="1"/>
  <c r="K74" i="1"/>
  <c r="AD74" i="1"/>
  <c r="G75" i="1"/>
  <c r="I75" i="1"/>
  <c r="K75" i="1"/>
  <c r="AD75" i="1"/>
  <c r="G76" i="1"/>
  <c r="I76" i="1"/>
  <c r="K76" i="1"/>
  <c r="AD76" i="1"/>
  <c r="G77" i="1"/>
  <c r="I77" i="1"/>
  <c r="K77" i="1"/>
  <c r="AD77" i="1"/>
  <c r="G78" i="1"/>
  <c r="I78" i="1"/>
  <c r="K78" i="1"/>
  <c r="AD78" i="1"/>
  <c r="G79" i="1"/>
  <c r="I79" i="1"/>
  <c r="K79" i="1"/>
  <c r="AD79" i="1"/>
  <c r="G80" i="1"/>
  <c r="I80" i="1"/>
  <c r="K80" i="1"/>
  <c r="AD80" i="1"/>
  <c r="G81" i="1"/>
  <c r="I81" i="1"/>
  <c r="K81" i="1"/>
  <c r="AD81" i="1"/>
  <c r="G82" i="1"/>
  <c r="I82" i="1"/>
  <c r="K82" i="1"/>
  <c r="AD82" i="1"/>
  <c r="G83" i="1"/>
  <c r="I83" i="1"/>
  <c r="AD83" i="1"/>
  <c r="G102" i="1"/>
  <c r="I102" i="1"/>
  <c r="K102" i="1"/>
  <c r="AD102" i="1"/>
  <c r="G103" i="1"/>
  <c r="I103" i="1"/>
  <c r="K103" i="1"/>
  <c r="AD103" i="1"/>
  <c r="G104" i="1"/>
  <c r="I104" i="1"/>
  <c r="K104" i="1"/>
  <c r="AD104" i="1"/>
  <c r="G105" i="1"/>
  <c r="I105" i="1"/>
  <c r="K105" i="1"/>
  <c r="AD105" i="1"/>
  <c r="G109" i="1"/>
  <c r="I109" i="1"/>
  <c r="K109" i="1"/>
  <c r="AD109" i="1"/>
  <c r="G110" i="1"/>
  <c r="I110" i="1"/>
  <c r="K110" i="1"/>
  <c r="AD110" i="1"/>
  <c r="G111" i="1"/>
  <c r="I111" i="1"/>
  <c r="K111" i="1"/>
  <c r="AD111" i="1"/>
  <c r="G113" i="1"/>
  <c r="I113" i="1"/>
  <c r="K113" i="1"/>
  <c r="AD113" i="1"/>
  <c r="G114" i="1"/>
  <c r="I114" i="1"/>
  <c r="K114" i="1"/>
  <c r="AD114" i="1"/>
  <c r="G115" i="1"/>
  <c r="I115" i="1"/>
  <c r="K115" i="1"/>
  <c r="AD115" i="1"/>
  <c r="G116" i="1"/>
  <c r="I116" i="1"/>
  <c r="K116" i="1"/>
  <c r="AD116" i="1"/>
  <c r="G117" i="1"/>
  <c r="I117" i="1"/>
  <c r="K117" i="1"/>
  <c r="AD117" i="1"/>
  <c r="G118" i="1"/>
  <c r="I118" i="1"/>
  <c r="K118" i="1"/>
  <c r="AD118" i="1"/>
  <c r="G119" i="1"/>
  <c r="I119" i="1"/>
  <c r="K119" i="1"/>
  <c r="AD119" i="1"/>
  <c r="G120" i="1"/>
  <c r="I120" i="1"/>
  <c r="K120" i="1"/>
  <c r="AD120" i="1"/>
  <c r="G121" i="1"/>
  <c r="I121" i="1"/>
  <c r="K121" i="1"/>
  <c r="AD121" i="1"/>
  <c r="G122" i="1"/>
  <c r="I122" i="1"/>
  <c r="K122" i="1"/>
  <c r="AD122" i="1"/>
  <c r="G123" i="1"/>
  <c r="I123" i="1"/>
  <c r="K123" i="1"/>
  <c r="AD123" i="1"/>
  <c r="G124" i="1"/>
  <c r="I124" i="1"/>
  <c r="K124" i="1"/>
  <c r="AD124" i="1"/>
  <c r="G125" i="1"/>
  <c r="I125" i="1"/>
  <c r="K125" i="1"/>
  <c r="AD125" i="1"/>
  <c r="G126" i="1"/>
  <c r="I126" i="1"/>
  <c r="K126" i="1"/>
  <c r="AD126" i="1"/>
  <c r="G127" i="1"/>
  <c r="I127" i="1"/>
  <c r="K127" i="1"/>
  <c r="AD127" i="1"/>
  <c r="G128" i="1"/>
  <c r="I128" i="1"/>
  <c r="K128" i="1"/>
  <c r="AD128" i="1"/>
  <c r="G129" i="1"/>
  <c r="I129" i="1"/>
  <c r="K129" i="1"/>
  <c r="AD129" i="1"/>
  <c r="G130" i="1"/>
  <c r="I130" i="1"/>
  <c r="K130" i="1"/>
  <c r="AD130" i="1"/>
  <c r="G131" i="1"/>
  <c r="I131" i="1"/>
  <c r="K131" i="1"/>
  <c r="AD131" i="1"/>
  <c r="G132" i="1"/>
  <c r="I132" i="1"/>
  <c r="K132" i="1"/>
  <c r="AD132" i="1"/>
  <c r="G133" i="1"/>
  <c r="I133" i="1"/>
  <c r="K133" i="1"/>
  <c r="AD133" i="1"/>
  <c r="G134" i="1"/>
  <c r="I134" i="1"/>
  <c r="K134" i="1"/>
  <c r="AD134" i="1"/>
  <c r="G135" i="1"/>
  <c r="I135" i="1"/>
  <c r="K135" i="1"/>
  <c r="AD135" i="1"/>
  <c r="G136" i="1"/>
  <c r="I136" i="1"/>
  <c r="K136" i="1"/>
  <c r="AD136" i="1"/>
  <c r="G137" i="1"/>
  <c r="I137" i="1"/>
  <c r="K137" i="1"/>
  <c r="AD137" i="1"/>
  <c r="G138" i="1"/>
  <c r="I138" i="1"/>
  <c r="K138" i="1"/>
  <c r="AD138" i="1"/>
  <c r="G139" i="1"/>
  <c r="I139" i="1"/>
  <c r="K139" i="1"/>
  <c r="AD139" i="1"/>
  <c r="G140" i="1"/>
  <c r="I140" i="1"/>
  <c r="K140" i="1"/>
  <c r="AD140" i="1"/>
  <c r="G141" i="1"/>
  <c r="I141" i="1"/>
  <c r="K141" i="1"/>
  <c r="AD141" i="1"/>
  <c r="G142" i="1"/>
  <c r="I142" i="1"/>
  <c r="K142" i="1"/>
  <c r="AD142" i="1"/>
  <c r="G143" i="1"/>
  <c r="I143" i="1"/>
  <c r="K143" i="1"/>
  <c r="AD143" i="1"/>
  <c r="G144" i="1"/>
  <c r="I144" i="1"/>
  <c r="K144" i="1"/>
  <c r="AD144" i="1"/>
  <c r="G145" i="1"/>
  <c r="I145" i="1"/>
  <c r="K145" i="1"/>
  <c r="AD145" i="1"/>
  <c r="G146" i="1"/>
  <c r="I146" i="1"/>
  <c r="K146" i="1"/>
  <c r="AD146" i="1"/>
  <c r="G147" i="1"/>
  <c r="I147" i="1"/>
  <c r="K147" i="1"/>
  <c r="AD147" i="1"/>
  <c r="G148" i="1"/>
  <c r="I148" i="1"/>
  <c r="K148" i="1"/>
  <c r="AD148" i="1"/>
  <c r="G149" i="1"/>
  <c r="I149" i="1"/>
  <c r="K149" i="1"/>
  <c r="AD149" i="1"/>
  <c r="G150" i="1"/>
  <c r="I150" i="1"/>
  <c r="K150" i="1"/>
  <c r="AD150" i="1"/>
  <c r="G151" i="1"/>
  <c r="I151" i="1"/>
  <c r="K151" i="1"/>
  <c r="AD151" i="1"/>
  <c r="G152" i="1"/>
  <c r="I152" i="1"/>
  <c r="K152" i="1"/>
  <c r="AD152" i="1"/>
  <c r="G153" i="1"/>
  <c r="I153" i="1"/>
  <c r="K153" i="1"/>
  <c r="AD153" i="1"/>
  <c r="G154" i="1"/>
  <c r="I154" i="1"/>
  <c r="K154" i="1"/>
  <c r="AD154" i="1"/>
  <c r="G155" i="1"/>
  <c r="I155" i="1"/>
  <c r="K155" i="1"/>
  <c r="AD155" i="1"/>
  <c r="G156" i="1"/>
  <c r="I156" i="1"/>
  <c r="K156" i="1"/>
  <c r="AD156" i="1"/>
  <c r="G157" i="1"/>
  <c r="I157" i="1"/>
  <c r="K157" i="1"/>
  <c r="AD157" i="1"/>
  <c r="G158" i="1"/>
  <c r="I158" i="1"/>
  <c r="K158" i="1"/>
  <c r="AD158" i="1"/>
  <c r="G159" i="1"/>
  <c r="I159" i="1"/>
  <c r="K159" i="1"/>
  <c r="AD159" i="1"/>
  <c r="G160" i="1"/>
  <c r="I160" i="1"/>
  <c r="K160" i="1"/>
  <c r="AD160" i="1"/>
  <c r="G161" i="1"/>
  <c r="I161" i="1"/>
  <c r="K161" i="1"/>
  <c r="AD161" i="1"/>
  <c r="G162" i="1"/>
  <c r="I162" i="1"/>
  <c r="K162" i="1"/>
  <c r="AD162" i="1"/>
  <c r="G163" i="1"/>
  <c r="I163" i="1"/>
  <c r="K163" i="1"/>
  <c r="AD163" i="1"/>
  <c r="G175" i="1"/>
  <c r="I175" i="1"/>
  <c r="K175" i="1"/>
  <c r="AD175" i="1"/>
  <c r="G176" i="1"/>
  <c r="I176" i="1"/>
  <c r="K176" i="1"/>
  <c r="AD176" i="1"/>
  <c r="G177" i="1"/>
  <c r="I177" i="1"/>
  <c r="K177" i="1"/>
  <c r="AD177" i="1"/>
  <c r="G178" i="1"/>
  <c r="I178" i="1"/>
  <c r="K178" i="1"/>
  <c r="AD178" i="1"/>
  <c r="G179" i="1"/>
  <c r="I179" i="1"/>
  <c r="K179" i="1"/>
  <c r="AD179" i="1"/>
  <c r="G180" i="1"/>
  <c r="I180" i="1"/>
  <c r="K180" i="1"/>
  <c r="AD180" i="1"/>
  <c r="G181" i="1"/>
  <c r="I181" i="1"/>
  <c r="K181" i="1"/>
  <c r="AD181" i="1"/>
  <c r="G182" i="1"/>
  <c r="I182" i="1"/>
  <c r="K182" i="1"/>
  <c r="AD182" i="1"/>
  <c r="G183" i="1"/>
  <c r="I183" i="1"/>
  <c r="K183" i="1"/>
  <c r="AD183" i="1"/>
  <c r="G184" i="1"/>
  <c r="I184" i="1"/>
  <c r="K184" i="1"/>
  <c r="AD184" i="1"/>
  <c r="G185" i="1"/>
  <c r="I185" i="1"/>
  <c r="K185" i="1"/>
  <c r="AD185" i="1"/>
  <c r="G186" i="1"/>
  <c r="I186" i="1"/>
  <c r="K186" i="1"/>
  <c r="AD186" i="1"/>
  <c r="G187" i="1"/>
  <c r="I187" i="1"/>
  <c r="K187" i="1"/>
  <c r="AD187" i="1"/>
  <c r="G188" i="1"/>
  <c r="I188" i="1"/>
  <c r="K188" i="1"/>
  <c r="AD188" i="1"/>
  <c r="G189" i="1"/>
  <c r="I189" i="1"/>
  <c r="K189" i="1"/>
  <c r="AD189" i="1"/>
  <c r="G190" i="1"/>
  <c r="I190" i="1"/>
  <c r="K190" i="1"/>
  <c r="AD190" i="1"/>
  <c r="G191" i="1"/>
  <c r="I191" i="1"/>
  <c r="K191" i="1"/>
  <c r="AD191" i="1"/>
  <c r="G192" i="1"/>
  <c r="I192" i="1"/>
  <c r="K192" i="1"/>
  <c r="AD192" i="1"/>
  <c r="G193" i="1"/>
  <c r="I193" i="1"/>
  <c r="K193" i="1"/>
  <c r="AD193" i="1"/>
  <c r="G194" i="1"/>
  <c r="I194" i="1"/>
  <c r="K194" i="1"/>
  <c r="AD194" i="1"/>
  <c r="G195" i="1"/>
  <c r="I195" i="1"/>
  <c r="K195" i="1"/>
  <c r="AD195" i="1"/>
  <c r="G196" i="1"/>
  <c r="I196" i="1"/>
  <c r="K196" i="1"/>
  <c r="AD196" i="1"/>
  <c r="G197" i="1"/>
  <c r="I197" i="1"/>
  <c r="K197" i="1"/>
  <c r="AD197" i="1"/>
  <c r="G198" i="1"/>
  <c r="I198" i="1"/>
  <c r="K198" i="1"/>
  <c r="AD198" i="1"/>
  <c r="G199" i="1"/>
  <c r="I199" i="1"/>
  <c r="K199" i="1"/>
  <c r="AD199" i="1"/>
  <c r="G200" i="1"/>
  <c r="I200" i="1"/>
  <c r="K200" i="1"/>
  <c r="AD200" i="1"/>
  <c r="G201" i="1"/>
  <c r="I201" i="1"/>
  <c r="K201" i="1"/>
  <c r="AD201" i="1"/>
  <c r="G202" i="1"/>
  <c r="I202" i="1"/>
  <c r="K202" i="1"/>
  <c r="AD202" i="1"/>
  <c r="G203" i="1"/>
  <c r="I203" i="1"/>
  <c r="K203" i="1"/>
  <c r="AD203" i="1"/>
  <c r="G204" i="1"/>
  <c r="I204" i="1"/>
  <c r="K204" i="1"/>
  <c r="AD204" i="1"/>
  <c r="G205" i="1"/>
  <c r="I205" i="1"/>
  <c r="K205" i="1"/>
  <c r="AD205" i="1"/>
  <c r="G206" i="1"/>
  <c r="I206" i="1"/>
  <c r="K206" i="1"/>
  <c r="AD206" i="1"/>
  <c r="G207" i="1"/>
  <c r="I207" i="1"/>
  <c r="K207" i="1"/>
  <c r="AD207" i="1"/>
  <c r="G208" i="1"/>
  <c r="I208" i="1"/>
  <c r="K208" i="1"/>
  <c r="AD208" i="1"/>
  <c r="G209" i="1"/>
  <c r="I209" i="1"/>
  <c r="K209" i="1"/>
  <c r="AD209" i="1"/>
  <c r="G210" i="1"/>
  <c r="I210" i="1"/>
  <c r="K210" i="1"/>
  <c r="AD210" i="1"/>
  <c r="G211" i="1"/>
  <c r="I211" i="1"/>
  <c r="K211" i="1"/>
  <c r="AD211" i="1"/>
  <c r="G212" i="1"/>
  <c r="I212" i="1"/>
  <c r="K212" i="1"/>
  <c r="AD212" i="1"/>
  <c r="G213" i="1"/>
  <c r="I213" i="1"/>
  <c r="K213" i="1"/>
  <c r="AD213" i="1"/>
  <c r="G214" i="1"/>
  <c r="I214" i="1"/>
  <c r="K214" i="1"/>
  <c r="AD214" i="1"/>
  <c r="G215" i="1"/>
  <c r="I215" i="1"/>
  <c r="K215" i="1"/>
  <c r="AD215" i="1"/>
  <c r="G216" i="1"/>
  <c r="I216" i="1"/>
  <c r="K216" i="1"/>
  <c r="AD216" i="1"/>
  <c r="G217" i="1"/>
  <c r="I217" i="1"/>
  <c r="K217" i="1"/>
  <c r="AD217" i="1"/>
  <c r="G218" i="1"/>
  <c r="I218" i="1"/>
  <c r="K218" i="1"/>
  <c r="AD218" i="1"/>
  <c r="G219" i="1"/>
  <c r="I219" i="1"/>
  <c r="K219" i="1"/>
  <c r="AD219" i="1"/>
  <c r="G220" i="1"/>
  <c r="I220" i="1"/>
  <c r="K220" i="1"/>
  <c r="AD220" i="1"/>
  <c r="G221" i="1"/>
  <c r="I221" i="1"/>
  <c r="K221" i="1"/>
  <c r="AD221" i="1"/>
  <c r="G222" i="1"/>
  <c r="I222" i="1"/>
  <c r="K222" i="1"/>
  <c r="AD222" i="1"/>
  <c r="G223" i="1"/>
  <c r="I223" i="1"/>
  <c r="K223" i="1"/>
  <c r="AD223" i="1"/>
  <c r="G224" i="1"/>
  <c r="I224" i="1"/>
  <c r="K224" i="1"/>
  <c r="AD224" i="1"/>
  <c r="G225" i="1"/>
  <c r="I225" i="1"/>
  <c r="K225" i="1"/>
  <c r="AD225" i="1"/>
  <c r="G226" i="1"/>
  <c r="I226" i="1"/>
  <c r="K226" i="1"/>
  <c r="AD226" i="1"/>
  <c r="G227" i="1"/>
  <c r="I227" i="1"/>
  <c r="K227" i="1"/>
  <c r="AD227" i="1"/>
  <c r="G228" i="1"/>
  <c r="I228" i="1"/>
  <c r="K228" i="1"/>
  <c r="AD228" i="1"/>
  <c r="G229" i="1"/>
  <c r="I229" i="1"/>
  <c r="K229" i="1"/>
  <c r="AD229" i="1"/>
  <c r="G230" i="1"/>
  <c r="I230" i="1"/>
  <c r="K230" i="1"/>
  <c r="AD230" i="1"/>
  <c r="G231" i="1"/>
  <c r="I231" i="1"/>
  <c r="K231" i="1"/>
  <c r="AD231" i="1"/>
  <c r="G232" i="1"/>
  <c r="I232" i="1"/>
  <c r="K232" i="1"/>
  <c r="AD232" i="1"/>
  <c r="G233" i="1"/>
  <c r="I233" i="1"/>
  <c r="K233" i="1"/>
  <c r="AD233" i="1"/>
  <c r="G234" i="1"/>
  <c r="I234" i="1"/>
  <c r="K234" i="1"/>
  <c r="AD234" i="1"/>
  <c r="G235" i="1"/>
  <c r="I235" i="1"/>
  <c r="K235" i="1"/>
  <c r="AD235" i="1"/>
  <c r="G236" i="1"/>
  <c r="I236" i="1"/>
  <c r="K236" i="1"/>
  <c r="AD236" i="1"/>
  <c r="G237" i="1"/>
  <c r="I237" i="1"/>
  <c r="K237" i="1"/>
  <c r="AD237" i="1"/>
  <c r="G238" i="1"/>
  <c r="I238" i="1"/>
  <c r="K238" i="1"/>
  <c r="AD238" i="1"/>
  <c r="G239" i="1"/>
  <c r="I239" i="1"/>
  <c r="K239" i="1"/>
  <c r="AD239" i="1"/>
  <c r="G240" i="1"/>
  <c r="I240" i="1"/>
  <c r="K240" i="1"/>
  <c r="AD240" i="1"/>
  <c r="G241" i="1"/>
  <c r="I241" i="1"/>
  <c r="K241" i="1"/>
  <c r="AD241" i="1"/>
  <c r="G242" i="1"/>
  <c r="I242" i="1"/>
  <c r="K242" i="1"/>
  <c r="AD242" i="1"/>
  <c r="G243" i="1"/>
  <c r="I243" i="1"/>
  <c r="K243" i="1"/>
  <c r="AD243" i="1"/>
  <c r="G244" i="1"/>
  <c r="I244" i="1"/>
  <c r="K244" i="1"/>
  <c r="AD244" i="1"/>
  <c r="G245" i="1"/>
  <c r="I245" i="1"/>
  <c r="K245" i="1"/>
  <c r="AD245" i="1"/>
  <c r="G246" i="1"/>
  <c r="I246" i="1"/>
  <c r="K246" i="1"/>
  <c r="AD246" i="1"/>
  <c r="G247" i="1"/>
  <c r="I247" i="1"/>
  <c r="K247" i="1"/>
  <c r="AD247" i="1"/>
  <c r="G248" i="1"/>
  <c r="I248" i="1"/>
  <c r="K248" i="1"/>
  <c r="AD248" i="1"/>
  <c r="G249" i="1"/>
  <c r="I249" i="1"/>
  <c r="K249" i="1"/>
  <c r="AD249" i="1"/>
  <c r="G250" i="1"/>
  <c r="I250" i="1"/>
  <c r="K250" i="1"/>
  <c r="AD250" i="1"/>
  <c r="G251" i="1"/>
  <c r="I251" i="1"/>
  <c r="K251" i="1"/>
  <c r="AD251" i="1"/>
  <c r="G252" i="1"/>
  <c r="I252" i="1"/>
  <c r="K252" i="1"/>
  <c r="AD252" i="1"/>
  <c r="G253" i="1"/>
  <c r="I253" i="1"/>
  <c r="K253" i="1"/>
  <c r="AD253" i="1"/>
  <c r="G254" i="1"/>
  <c r="I254" i="1"/>
  <c r="K254" i="1"/>
  <c r="AD254" i="1"/>
  <c r="G255" i="1"/>
  <c r="I255" i="1"/>
  <c r="K255" i="1"/>
  <c r="AD255" i="1"/>
  <c r="G256" i="1"/>
  <c r="I256" i="1"/>
  <c r="K256" i="1"/>
  <c r="AD256" i="1"/>
  <c r="G257" i="1"/>
  <c r="I257" i="1"/>
  <c r="K257" i="1"/>
  <c r="AD257" i="1"/>
  <c r="G258" i="1"/>
  <c r="I258" i="1"/>
  <c r="K258" i="1"/>
  <c r="AD258" i="1"/>
  <c r="G259" i="1"/>
  <c r="I259" i="1"/>
  <c r="K259" i="1"/>
  <c r="AD259" i="1"/>
  <c r="G260" i="1"/>
  <c r="I260" i="1"/>
  <c r="K260" i="1"/>
  <c r="AD260" i="1"/>
  <c r="G261" i="1"/>
  <c r="I261" i="1"/>
  <c r="K261" i="1"/>
  <c r="AD261" i="1"/>
  <c r="G262" i="1"/>
  <c r="I262" i="1"/>
  <c r="K262" i="1"/>
  <c r="AD262" i="1"/>
  <c r="G263" i="1"/>
  <c r="I263" i="1"/>
  <c r="K263" i="1"/>
  <c r="AD263" i="1"/>
  <c r="G264" i="1"/>
  <c r="I264" i="1"/>
  <c r="K264" i="1"/>
  <c r="AD264" i="1"/>
  <c r="G265" i="1"/>
  <c r="I265" i="1"/>
  <c r="K265" i="1"/>
  <c r="AD265" i="1"/>
  <c r="G266" i="1"/>
  <c r="I266" i="1"/>
  <c r="K266" i="1"/>
  <c r="AD266" i="1"/>
  <c r="G267" i="1"/>
  <c r="I267" i="1"/>
  <c r="K267" i="1"/>
  <c r="AD267" i="1"/>
  <c r="G268" i="1"/>
  <c r="I268" i="1"/>
  <c r="K268" i="1"/>
  <c r="AD268" i="1"/>
  <c r="G269" i="1"/>
  <c r="I269" i="1"/>
  <c r="K269" i="1"/>
  <c r="AD269" i="1"/>
  <c r="G270" i="1"/>
  <c r="I270" i="1"/>
  <c r="K270" i="1"/>
  <c r="AD270" i="1"/>
  <c r="G271" i="1"/>
  <c r="I271" i="1"/>
  <c r="K271" i="1"/>
  <c r="AD271" i="1"/>
  <c r="G272" i="1"/>
  <c r="I272" i="1"/>
  <c r="K272" i="1"/>
  <c r="AD272" i="1"/>
  <c r="G273" i="1"/>
  <c r="I273" i="1"/>
  <c r="K273" i="1"/>
  <c r="AD273" i="1"/>
  <c r="G274" i="1"/>
  <c r="I274" i="1"/>
  <c r="K274" i="1"/>
  <c r="AD274" i="1"/>
  <c r="G275" i="1"/>
  <c r="I275" i="1"/>
  <c r="K275" i="1"/>
  <c r="AD275" i="1"/>
  <c r="G276" i="1"/>
  <c r="I276" i="1"/>
  <c r="K276" i="1"/>
  <c r="L276" i="1"/>
  <c r="AD276" i="1"/>
  <c r="G277" i="1"/>
  <c r="I277" i="1"/>
  <c r="K277" i="1"/>
  <c r="L277" i="1"/>
  <c r="AD277" i="1"/>
  <c r="G278" i="1"/>
  <c r="I278" i="1"/>
  <c r="K278" i="1"/>
  <c r="L278" i="1"/>
  <c r="AD278" i="1"/>
  <c r="G279" i="1"/>
  <c r="I279" i="1"/>
  <c r="K279" i="1"/>
  <c r="L279" i="1"/>
  <c r="AD279" i="1"/>
  <c r="G280" i="1"/>
  <c r="I280" i="1"/>
  <c r="K280" i="1"/>
  <c r="L280" i="1"/>
  <c r="AD280" i="1"/>
  <c r="G311" i="1"/>
  <c r="I311" i="1"/>
  <c r="K311" i="1"/>
  <c r="L311" i="1"/>
  <c r="AD311" i="1"/>
  <c r="G312" i="1"/>
  <c r="I312" i="1"/>
  <c r="K312" i="1"/>
  <c r="AD312" i="1"/>
  <c r="K3" i="1"/>
  <c r="K5" i="1"/>
  <c r="AD5" i="1"/>
  <c r="AD3" i="1"/>
  <c r="AD4" i="1"/>
  <c r="G4" i="1"/>
  <c r="I4" i="1"/>
  <c r="K4" i="1"/>
  <c r="G5" i="1"/>
  <c r="I5" i="1"/>
  <c r="G3" i="1"/>
  <c r="I3" i="1"/>
  <c r="I37" i="1"/>
  <c r="L312" i="1"/>
  <c r="A318" i="1"/>
  <c r="A319" i="1"/>
  <c r="X313" i="1"/>
  <c r="N313" i="1"/>
  <c r="S313" i="1"/>
  <c r="L274" i="1"/>
  <c r="L275" i="1"/>
  <c r="L273" i="1"/>
  <c r="L272" i="1"/>
  <c r="L271" i="1"/>
  <c r="L90" i="1"/>
  <c r="L98" i="1"/>
  <c r="L108" i="1"/>
  <c r="L171" i="1"/>
  <c r="L146" i="1"/>
  <c r="L138" i="1"/>
  <c r="L81" i="1"/>
  <c r="L83" i="1"/>
  <c r="L22" i="1"/>
  <c r="L61" i="1"/>
  <c r="L67" i="1"/>
  <c r="L86" i="1"/>
  <c r="L94" i="1"/>
  <c r="L101" i="1"/>
  <c r="L135" i="1"/>
  <c r="L110" i="1"/>
  <c r="L70" i="1"/>
  <c r="L8" i="1"/>
  <c r="L214" i="1"/>
  <c r="L190" i="1"/>
  <c r="L74" i="1"/>
  <c r="L20" i="1"/>
  <c r="L37" i="1"/>
  <c r="L9" i="1"/>
  <c r="L36" i="1"/>
  <c r="L141" i="1"/>
  <c r="L13" i="1"/>
  <c r="L156" i="1"/>
  <c r="L136" i="1"/>
  <c r="L32" i="1"/>
  <c r="L177" i="1"/>
  <c r="L118" i="1"/>
  <c r="L114" i="1"/>
  <c r="L132" i="1"/>
  <c r="L52" i="1"/>
  <c r="L188" i="1"/>
  <c r="L184" i="1"/>
  <c r="L176" i="1"/>
  <c r="L157" i="1"/>
  <c r="L145" i="1"/>
  <c r="L129" i="1"/>
  <c r="L125" i="1"/>
  <c r="L117" i="1"/>
  <c r="L113" i="1"/>
  <c r="L105" i="1"/>
  <c r="L80" i="1"/>
  <c r="L68" i="1"/>
  <c r="L49" i="1"/>
  <c r="L41" i="1"/>
  <c r="L33" i="1"/>
  <c r="L29" i="1"/>
  <c r="L25" i="1"/>
  <c r="L187" i="1"/>
  <c r="L28" i="1"/>
  <c r="L85" i="1"/>
  <c r="L89" i="1"/>
  <c r="L93" i="1"/>
  <c r="L97" i="1"/>
  <c r="L107" i="1"/>
  <c r="L170" i="1"/>
  <c r="L266" i="1"/>
  <c r="L232" i="1"/>
  <c r="L154" i="1"/>
  <c r="L142" i="1"/>
  <c r="L58" i="1"/>
  <c r="L122" i="1"/>
  <c r="L126" i="1"/>
  <c r="L158" i="1"/>
  <c r="L43" i="1"/>
  <c r="L5" i="1"/>
  <c r="L247" i="1"/>
  <c r="L111" i="1"/>
  <c r="L233" i="1"/>
  <c r="L152" i="1"/>
  <c r="L120" i="1"/>
  <c r="L59" i="1"/>
  <c r="L55" i="1"/>
  <c r="L51" i="1"/>
  <c r="L42" i="1"/>
  <c r="L39" i="1"/>
  <c r="L38" i="1"/>
  <c r="L26" i="1"/>
  <c r="L21" i="1"/>
  <c r="L17" i="1"/>
  <c r="L15" i="1"/>
  <c r="L10" i="1"/>
  <c r="L6" i="1"/>
  <c r="L162" i="1"/>
  <c r="L219" i="1"/>
  <c r="L245" i="1"/>
  <c r="L238" i="1"/>
  <c r="L230" i="1"/>
  <c r="L226" i="1"/>
  <c r="L215" i="1"/>
  <c r="L211" i="1"/>
  <c r="L203" i="1"/>
  <c r="L198" i="1"/>
  <c r="L194" i="1"/>
  <c r="L182" i="1"/>
  <c r="L178" i="1"/>
  <c r="L163" i="1"/>
  <c r="L151" i="1"/>
  <c r="L143" i="1"/>
  <c r="L131" i="1"/>
  <c r="L127" i="1"/>
  <c r="L123" i="1"/>
  <c r="L119" i="1"/>
  <c r="L115" i="1"/>
  <c r="L109" i="1"/>
  <c r="L102" i="1"/>
  <c r="L75" i="1"/>
  <c r="L71" i="1"/>
  <c r="L64" i="1"/>
  <c r="L60" i="1"/>
  <c r="L44" i="1"/>
  <c r="L31" i="1"/>
  <c r="L23" i="1"/>
  <c r="L234" i="1"/>
  <c r="L220" i="1"/>
  <c r="L217" i="1"/>
  <c r="L183" i="1"/>
  <c r="L179" i="1"/>
  <c r="L148" i="1"/>
  <c r="L124" i="1"/>
  <c r="L121" i="1"/>
  <c r="L104" i="1"/>
  <c r="L76" i="1"/>
  <c r="L66" i="1"/>
  <c r="L72" i="1"/>
  <c r="L140" i="1"/>
  <c r="L65" i="1"/>
  <c r="L235" i="1"/>
  <c r="L231" i="1"/>
  <c r="L212" i="1"/>
  <c r="L160" i="1"/>
  <c r="L144" i="1"/>
  <c r="L12" i="1"/>
  <c r="L69" i="1"/>
  <c r="L240" i="1"/>
  <c r="L237" i="1"/>
  <c r="L236" i="1"/>
  <c r="L224" i="1"/>
  <c r="L161" i="1"/>
  <c r="L153" i="1"/>
  <c r="L79" i="1"/>
  <c r="L78" i="1"/>
  <c r="L77" i="1"/>
  <c r="L18" i="1"/>
  <c r="L14" i="1"/>
  <c r="L199" i="1"/>
  <c r="L56" i="1"/>
  <c r="L116" i="1"/>
  <c r="L227" i="1"/>
  <c r="L204" i="1"/>
  <c r="L195" i="1"/>
  <c r="L175" i="1"/>
  <c r="L82" i="1"/>
  <c r="L24" i="1"/>
  <c r="L196" i="1"/>
  <c r="L57" i="1"/>
  <c r="L16" i="1"/>
  <c r="L180" i="1"/>
  <c r="L73" i="1"/>
  <c r="L133" i="1"/>
  <c r="L149" i="1"/>
  <c r="L261" i="1"/>
  <c r="L257" i="1"/>
  <c r="L193" i="1"/>
  <c r="L189" i="1"/>
  <c r="L181" i="1"/>
  <c r="L50" i="1"/>
  <c r="L46" i="1"/>
  <c r="L270" i="1"/>
  <c r="L269" i="1"/>
  <c r="L268" i="1"/>
  <c r="L267" i="1"/>
  <c r="L265" i="1"/>
  <c r="AD313" i="1"/>
  <c r="L264" i="1"/>
  <c r="L251" i="1"/>
  <c r="L248" i="1"/>
  <c r="L205" i="1"/>
  <c r="L201" i="1"/>
  <c r="L200" i="1"/>
  <c r="L191" i="1"/>
  <c r="L128" i="1"/>
  <c r="L62" i="1"/>
  <c r="L53" i="1"/>
  <c r="L47" i="1"/>
  <c r="L34" i="1"/>
  <c r="L30" i="1"/>
  <c r="L19" i="1"/>
  <c r="L258" i="1"/>
  <c r="L250" i="1"/>
  <c r="L249" i="1"/>
  <c r="L209" i="1"/>
  <c r="L186" i="1"/>
  <c r="L218" i="1"/>
  <c r="L259" i="1"/>
  <c r="L255" i="1"/>
  <c r="L253" i="1"/>
  <c r="L210" i="1"/>
  <c r="L202" i="1"/>
  <c r="L192" i="1"/>
  <c r="L159" i="1"/>
  <c r="L155" i="1"/>
  <c r="L147" i="1"/>
  <c r="L137" i="1"/>
  <c r="L134" i="1"/>
  <c r="L130" i="1"/>
  <c r="L63" i="1"/>
  <c r="L35" i="1"/>
  <c r="L260" i="1"/>
  <c r="L256" i="1"/>
  <c r="L223" i="1"/>
  <c r="L222" i="1"/>
  <c r="L221" i="1"/>
  <c r="L45" i="1"/>
  <c r="L40" i="1"/>
  <c r="L11" i="1"/>
  <c r="L7" i="1"/>
  <c r="L216" i="1"/>
  <c r="L103" i="1"/>
  <c r="L54" i="1"/>
  <c r="L48" i="1"/>
  <c r="L27" i="1"/>
  <c r="L87" i="1"/>
  <c r="L91" i="1"/>
  <c r="L95" i="1"/>
  <c r="L99" i="1"/>
  <c r="L172" i="1"/>
  <c r="L252" i="1"/>
  <c r="L243" i="1"/>
  <c r="L242" i="1"/>
  <c r="L241" i="1"/>
  <c r="L239" i="1"/>
  <c r="L206" i="1"/>
  <c r="L4" i="1"/>
  <c r="L244" i="1"/>
  <c r="L213" i="1"/>
  <c r="L207" i="1"/>
  <c r="L228" i="1"/>
  <c r="N317" i="1"/>
  <c r="L3" i="1"/>
  <c r="L229" i="1"/>
  <c r="L225" i="1"/>
  <c r="L208" i="1"/>
  <c r="L185" i="1"/>
  <c r="L150" i="1"/>
  <c r="L84" i="1"/>
  <c r="L88" i="1"/>
  <c r="L92" i="1"/>
  <c r="L96" i="1"/>
  <c r="L100" i="1"/>
  <c r="L106" i="1"/>
  <c r="L197" i="1"/>
  <c r="L254" i="1"/>
  <c r="L246" i="1"/>
  <c r="L139" i="1"/>
  <c r="K313" i="1"/>
  <c r="L263" i="1"/>
  <c r="I313" i="1"/>
  <c r="G326" i="1"/>
  <c r="L262" i="1"/>
  <c r="G313" i="1"/>
  <c r="L313" i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<sst xmlns="http://schemas.openxmlformats.org/spreadsheetml/2006/main" count="3068" uniqueCount="1064">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</sst>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86"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75" zoomScaleNormal="70" workbookViewId="0">
      <pane xSplit="9" ySplit="2" topLeftCell="J256" activePane="bottomRight" state="frozen"/>
      <selection activeCell="C1" sqref="C1"/>
      <selection pane="topRight" activeCell="C1" sqref="C1"/>
      <selection pane="bottomLeft" activeCell="C1" sqref="C1"/>
      <selection pane="bottomRight" activeCell="E169" sqref="E169"/>
    </sheetView>
  </sheetViews>
  <sheetFormatPr baseColWidth="10" defaultColWidth="9.1640625" defaultRowHeight="13" x14ac:dyDescent="0.15"/>
  <cols>
    <col min="1" max="1" width="5.5" style="89" customWidth="1"/>
    <col min="2" max="2" width="12.6640625" style="181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6" customWidth="1"/>
    <col min="19" max="19" width="9.6640625" style="227" customWidth="1"/>
    <col min="20" max="20" width="11.6640625" style="227" customWidth="1"/>
    <col min="21" max="21" width="12.6640625" style="227" bestFit="1" customWidth="1"/>
    <col min="22" max="22" width="10.6640625" style="227" customWidth="1"/>
    <col min="23" max="23" width="12.6640625" style="268" customWidth="1"/>
    <col min="24" max="24" width="9.6640625" style="269" customWidth="1"/>
    <col min="25" max="25" width="11.6640625" style="269" customWidth="1"/>
    <col min="26" max="26" width="9.6640625" style="269" customWidth="1"/>
    <col min="27" max="27" width="10.6640625" style="269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280" customWidth="1"/>
    <col min="37" max="16384" width="9.1640625" style="1"/>
  </cols>
  <sheetData>
    <row r="1" spans="1:36" s="2" customFormat="1" ht="14" x14ac:dyDescent="0.15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458</v>
      </c>
      <c r="AI1" s="278" t="s">
        <v>456</v>
      </c>
      <c r="AJ1" s="278" t="s">
        <v>454</v>
      </c>
    </row>
    <row r="2" spans="1:36" s="2" customFormat="1" ht="15" thickBot="1" x14ac:dyDescent="0.2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459</v>
      </c>
      <c r="AI2" s="279" t="s">
        <v>457</v>
      </c>
      <c r="AJ2" s="279" t="s">
        <v>455</v>
      </c>
    </row>
    <row r="3" spans="1:36" s="3" customFormat="1" ht="15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customHeight="1" x14ac:dyDescent="0.15">
      <c r="A10" s="14" t="s">
        <v>8</v>
      </c>
      <c r="B10" s="15" t="s">
        <v>7</v>
      </c>
      <c r="C10" s="16" t="s">
        <v>704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837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customHeight="1" x14ac:dyDescent="0.1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>
        <v>44837</v>
      </c>
      <c r="R13" s="199" t="s">
        <v>144</v>
      </c>
      <c r="S13" s="200">
        <v>74</v>
      </c>
      <c r="T13" s="201"/>
      <c r="U13" s="202" t="s">
        <v>133</v>
      </c>
      <c r="V13" s="203"/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customHeight="1" x14ac:dyDescent="0.1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>
        <v>44837</v>
      </c>
      <c r="R14" s="199" t="s">
        <v>144</v>
      </c>
      <c r="S14" s="200">
        <v>110</v>
      </c>
      <c r="T14" s="201"/>
      <c r="U14" s="202" t="s">
        <v>133</v>
      </c>
      <c r="V14" s="203"/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customHeight="1" x14ac:dyDescent="0.1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571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572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customHeight="1" x14ac:dyDescent="0.1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customHeight="1" x14ac:dyDescent="0.1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customHeight="1" x14ac:dyDescent="0.1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customHeight="1" x14ac:dyDescent="0.1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customHeight="1" x14ac:dyDescent="0.1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customHeight="1" x14ac:dyDescent="0.1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352</v>
      </c>
      <c r="AI21" s="187"/>
      <c r="AJ21" s="187"/>
    </row>
    <row r="22" spans="1:36" s="4" customFormat="1" ht="15" customHeight="1" x14ac:dyDescent="0.1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customHeight="1" x14ac:dyDescent="0.1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328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customHeight="1" x14ac:dyDescent="0.1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customHeight="1" x14ac:dyDescent="0.1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460</v>
      </c>
      <c r="S27" s="200">
        <v>50</v>
      </c>
      <c r="T27" s="201" t="s">
        <v>462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0">
        <v>6741046</v>
      </c>
      <c r="P28" s="146" t="s">
        <v>115</v>
      </c>
      <c r="Q28" s="39">
        <v>44789</v>
      </c>
      <c r="R28" s="199" t="s">
        <v>460</v>
      </c>
      <c r="S28" s="200">
        <v>50</v>
      </c>
      <c r="T28" s="201" t="s">
        <v>461</v>
      </c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si="5"/>
        <v/>
      </c>
      <c r="AE28" s="28"/>
      <c r="AF28" s="29"/>
      <c r="AG28" s="30"/>
      <c r="AH28" s="187" t="s">
        <v>166</v>
      </c>
      <c r="AI28" s="187"/>
      <c r="AJ28" s="187"/>
    </row>
    <row r="29" spans="1:36" s="4" customFormat="1" ht="15" customHeight="1" x14ac:dyDescent="0.1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5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customHeight="1" x14ac:dyDescent="0.1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5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customHeight="1" x14ac:dyDescent="0.1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5"/>
        <v/>
      </c>
      <c r="AE31" s="28"/>
      <c r="AF31" s="29"/>
      <c r="AG31" s="30"/>
      <c r="AH31" s="187" t="s">
        <v>175</v>
      </c>
      <c r="AI31" s="187"/>
      <c r="AJ31" s="187"/>
    </row>
    <row r="32" spans="1:36" ht="15" customHeight="1" x14ac:dyDescent="0.1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5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customHeight="1" x14ac:dyDescent="0.1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 t="shared" si="5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customHeight="1" x14ac:dyDescent="0.1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5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customHeight="1" x14ac:dyDescent="0.1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5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0" t="s">
        <v>159</v>
      </c>
      <c r="P36" s="146" t="s">
        <v>114</v>
      </c>
      <c r="Q36" s="39">
        <v>44746</v>
      </c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5"/>
        <v/>
      </c>
      <c r="AE36" s="28"/>
      <c r="AF36" s="29"/>
      <c r="AG36" s="30"/>
      <c r="AH36" s="187" t="s">
        <v>168</v>
      </c>
      <c r="AI36" s="187"/>
      <c r="AJ36" s="187"/>
    </row>
    <row r="37" spans="1:36" s="4" customFormat="1" ht="15" customHeight="1" x14ac:dyDescent="0.1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5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customHeight="1" x14ac:dyDescent="0.1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5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customHeight="1" x14ac:dyDescent="0.1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customHeight="1" x14ac:dyDescent="0.1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5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customHeight="1" x14ac:dyDescent="0.1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5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customHeight="1" x14ac:dyDescent="0.1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customHeight="1" x14ac:dyDescent="0.1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customHeight="1" x14ac:dyDescent="0.1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customHeight="1" x14ac:dyDescent="0.1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customHeight="1" x14ac:dyDescent="0.1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495</v>
      </c>
      <c r="L46" s="35">
        <f t="shared" si="9"/>
        <v>-325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 t="s">
        <v>460</v>
      </c>
      <c r="S46" s="200">
        <v>50</v>
      </c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5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customHeight="1" x14ac:dyDescent="0.1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50</v>
      </c>
      <c r="L47" s="35">
        <f t="shared" si="9"/>
        <v>95</v>
      </c>
      <c r="M47" s="37" t="s">
        <v>460</v>
      </c>
      <c r="N47" s="38">
        <v>50</v>
      </c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5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50</v>
      </c>
      <c r="L48" s="35">
        <f t="shared" si="9"/>
        <v>80</v>
      </c>
      <c r="M48" s="37" t="s">
        <v>460</v>
      </c>
      <c r="N48" s="38">
        <v>50</v>
      </c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5"/>
        <v/>
      </c>
      <c r="AE48" s="28"/>
      <c r="AF48" s="29"/>
      <c r="AG48" s="30"/>
      <c r="AH48" s="187" t="s">
        <v>200</v>
      </c>
      <c r="AI48" s="187"/>
      <c r="AJ48" s="187"/>
    </row>
    <row r="49" spans="1:36" s="4" customFormat="1" ht="15" customHeight="1" x14ac:dyDescent="0.1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5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customHeight="1" x14ac:dyDescent="0.1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customHeight="1" x14ac:dyDescent="0.1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5"/>
        <v/>
      </c>
      <c r="AE51" s="28"/>
      <c r="AF51" s="29"/>
      <c r="AG51" s="30"/>
      <c r="AH51" s="187" t="s">
        <v>224</v>
      </c>
      <c r="AI51" s="187"/>
      <c r="AJ51" s="187"/>
    </row>
    <row r="52" spans="1:36" ht="15" customHeight="1" x14ac:dyDescent="0.1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5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customHeight="1" x14ac:dyDescent="0.1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customHeight="1" x14ac:dyDescent="0.1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customHeight="1" x14ac:dyDescent="0.1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customHeight="1" x14ac:dyDescent="0.1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customHeight="1" x14ac:dyDescent="0.1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customHeight="1" x14ac:dyDescent="0.1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customHeight="1" x14ac:dyDescent="0.1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customHeight="1" x14ac:dyDescent="0.1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si="10"/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0" t="s">
        <v>257</v>
      </c>
      <c r="P61" s="146" t="s">
        <v>114</v>
      </c>
      <c r="Q61" s="39">
        <v>44757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0"/>
        <v/>
      </c>
      <c r="AE61" s="28"/>
      <c r="AF61" s="29"/>
      <c r="AG61" s="30"/>
      <c r="AH61" s="187" t="s">
        <v>273</v>
      </c>
      <c r="AI61" s="187"/>
      <c r="AJ61" s="187"/>
    </row>
    <row r="62" spans="1:36" s="4" customFormat="1" ht="15" customHeight="1" x14ac:dyDescent="0.1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0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customHeight="1" x14ac:dyDescent="0.1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0"/>
        <v/>
      </c>
      <c r="AE63" s="28"/>
      <c r="AF63" s="29"/>
      <c r="AG63" s="30"/>
      <c r="AH63" s="187" t="s">
        <v>1060</v>
      </c>
      <c r="AI63" s="187"/>
      <c r="AJ63" s="187"/>
    </row>
    <row r="64" spans="1:36" s="4" customFormat="1" ht="15" customHeight="1" x14ac:dyDescent="0.1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7" t="s">
        <v>275</v>
      </c>
      <c r="AI64" s="187"/>
      <c r="AJ64" s="187"/>
    </row>
    <row r="65" spans="1:36" s="4" customFormat="1" ht="15" customHeight="1" x14ac:dyDescent="0.1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0"/>
        <v/>
      </c>
      <c r="AE65" s="28"/>
      <c r="AF65" s="29"/>
      <c r="AG65" s="30"/>
      <c r="AH65" s="187" t="s">
        <v>505</v>
      </c>
      <c r="AI65" s="187"/>
      <c r="AJ65" s="187"/>
    </row>
    <row r="66" spans="1:36" s="4" customFormat="1" ht="15" customHeight="1" x14ac:dyDescent="0.15">
      <c r="A66" s="14" t="s">
        <v>6</v>
      </c>
      <c r="B66" s="15" t="s">
        <v>7</v>
      </c>
      <c r="C66" s="16" t="s">
        <v>47</v>
      </c>
      <c r="D66" s="17" t="s">
        <v>276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0" t="s">
        <v>277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278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 t="shared" si="10"/>
        <v>154</v>
      </c>
      <c r="AE66" s="28" t="s">
        <v>279</v>
      </c>
      <c r="AF66" s="29">
        <v>44753</v>
      </c>
      <c r="AG66" s="30"/>
      <c r="AH66" s="187" t="s">
        <v>280</v>
      </c>
      <c r="AI66" s="187"/>
      <c r="AJ66" s="187"/>
    </row>
    <row r="67" spans="1:36" s="4" customFormat="1" ht="15" customHeight="1" x14ac:dyDescent="0.15">
      <c r="A67" s="14" t="s">
        <v>6</v>
      </c>
      <c r="B67" s="15" t="s">
        <v>7</v>
      </c>
      <c r="C67" s="16" t="s">
        <v>47</v>
      </c>
      <c r="D67" s="17" t="s">
        <v>281</v>
      </c>
      <c r="E67" s="18" t="s">
        <v>282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0" t="s">
        <v>284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285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286</v>
      </c>
      <c r="Z67" s="239" t="s">
        <v>125</v>
      </c>
      <c r="AA67" s="240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7" t="s">
        <v>312</v>
      </c>
      <c r="AI67" s="187"/>
      <c r="AJ67" s="187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281</v>
      </c>
      <c r="E68" s="18" t="s">
        <v>283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0" t="s">
        <v>287</v>
      </c>
      <c r="P68" s="164" t="s">
        <v>114</v>
      </c>
      <c r="Q68" s="165">
        <v>44757</v>
      </c>
      <c r="R68" s="204" t="s">
        <v>107</v>
      </c>
      <c r="S68" s="200">
        <v>40</v>
      </c>
      <c r="T68" s="201" t="s">
        <v>288</v>
      </c>
      <c r="U68" s="202" t="s">
        <v>115</v>
      </c>
      <c r="V68" s="203">
        <v>44789</v>
      </c>
      <c r="W68" s="236" t="s">
        <v>107</v>
      </c>
      <c r="X68" s="237">
        <v>40</v>
      </c>
      <c r="Y68" s="238" t="s">
        <v>289</v>
      </c>
      <c r="Z68" s="239" t="s">
        <v>125</v>
      </c>
      <c r="AA68" s="240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7" t="s">
        <v>312</v>
      </c>
      <c r="AI68" s="187"/>
      <c r="AJ68" s="187"/>
    </row>
    <row r="69" spans="1:36" s="4" customFormat="1" ht="15" customHeight="1" x14ac:dyDescent="0.15">
      <c r="A69" s="14" t="s">
        <v>6</v>
      </c>
      <c r="B69" s="15" t="s">
        <v>7</v>
      </c>
      <c r="C69" s="16" t="s">
        <v>47</v>
      </c>
      <c r="D69" s="17" t="s">
        <v>290</v>
      </c>
      <c r="E69" s="18" t="s">
        <v>291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292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0"/>
        <v/>
      </c>
      <c r="AE69" s="28"/>
      <c r="AF69" s="29"/>
      <c r="AG69" s="30"/>
      <c r="AH69" s="187" t="s">
        <v>313</v>
      </c>
      <c r="AI69" s="187"/>
      <c r="AJ69" s="187"/>
    </row>
    <row r="70" spans="1:36" s="5" customFormat="1" ht="15" customHeight="1" x14ac:dyDescent="0.15">
      <c r="A70" s="14" t="s">
        <v>6</v>
      </c>
      <c r="B70" s="15" t="s">
        <v>7</v>
      </c>
      <c r="C70" s="16" t="s">
        <v>47</v>
      </c>
      <c r="D70" s="17" t="s">
        <v>293</v>
      </c>
      <c r="E70" s="18" t="s">
        <v>294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295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296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297</v>
      </c>
      <c r="Z70" s="239" t="s">
        <v>133</v>
      </c>
      <c r="AA70" s="240">
        <v>44849</v>
      </c>
      <c r="AB70" s="26"/>
      <c r="AC70" s="27"/>
      <c r="AD70" s="36" t="str">
        <f t="shared" si="10"/>
        <v/>
      </c>
      <c r="AE70" s="28"/>
      <c r="AF70" s="29"/>
      <c r="AG70" s="30"/>
      <c r="AH70" s="187" t="s">
        <v>314</v>
      </c>
      <c r="AI70" s="187"/>
      <c r="AJ70" s="187"/>
    </row>
    <row r="71" spans="1:36" s="5" customFormat="1" ht="15" customHeight="1" x14ac:dyDescent="0.15">
      <c r="A71" s="14" t="s">
        <v>6</v>
      </c>
      <c r="B71" s="15" t="s">
        <v>7</v>
      </c>
      <c r="C71" s="16" t="s">
        <v>47</v>
      </c>
      <c r="D71" s="186" t="s">
        <v>298</v>
      </c>
      <c r="E71" s="18" t="s">
        <v>299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341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300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301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302</v>
      </c>
      <c r="Z71" s="239" t="s">
        <v>133</v>
      </c>
      <c r="AA71" s="240">
        <v>44849</v>
      </c>
      <c r="AB71" s="26"/>
      <c r="AC71" s="27"/>
      <c r="AD71" s="36" t="str">
        <f t="shared" si="10"/>
        <v/>
      </c>
      <c r="AE71" s="28"/>
      <c r="AF71" s="29"/>
      <c r="AG71" s="30"/>
      <c r="AH71" s="187" t="s">
        <v>315</v>
      </c>
      <c r="AI71" s="187"/>
      <c r="AJ71" s="187"/>
    </row>
    <row r="72" spans="1:36" s="5" customFormat="1" ht="15" customHeight="1" x14ac:dyDescent="0.15">
      <c r="A72" s="14" t="s">
        <v>6</v>
      </c>
      <c r="B72" s="15" t="s">
        <v>63</v>
      </c>
      <c r="C72" s="16" t="s">
        <v>47</v>
      </c>
      <c r="D72" s="17" t="s">
        <v>303</v>
      </c>
      <c r="E72" s="18" t="s">
        <v>304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341</v>
      </c>
      <c r="K72" s="34">
        <f t="shared" si="13"/>
        <v>0</v>
      </c>
      <c r="L72" s="35">
        <f t="shared" si="14"/>
        <v>130</v>
      </c>
      <c r="M72" s="37"/>
      <c r="N72" s="38"/>
      <c r="O72" s="150"/>
      <c r="P72" s="146"/>
      <c r="Q72" s="39"/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0"/>
        <v/>
      </c>
      <c r="AE72" s="28"/>
      <c r="AF72" s="29"/>
      <c r="AG72" s="30"/>
      <c r="AH72" s="187" t="s">
        <v>315</v>
      </c>
      <c r="AI72" s="187"/>
      <c r="AJ72" s="187"/>
    </row>
    <row r="73" spans="1:36" s="4" customFormat="1" ht="15" customHeight="1" x14ac:dyDescent="0.15">
      <c r="A73" s="14" t="s">
        <v>6</v>
      </c>
      <c r="B73" s="15" t="s">
        <v>7</v>
      </c>
      <c r="C73" s="16" t="s">
        <v>47</v>
      </c>
      <c r="D73" s="17" t="s">
        <v>305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306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0"/>
        <v/>
      </c>
      <c r="AE73" s="28"/>
      <c r="AF73" s="29"/>
      <c r="AG73" s="30"/>
      <c r="AH73" s="187" t="s">
        <v>316</v>
      </c>
      <c r="AI73" s="187"/>
      <c r="AJ73" s="187"/>
    </row>
    <row r="74" spans="1:36" s="4" customFormat="1" ht="15" customHeight="1" x14ac:dyDescent="0.15">
      <c r="A74" s="14" t="s">
        <v>6</v>
      </c>
      <c r="B74" s="15" t="s">
        <v>7</v>
      </c>
      <c r="C74" s="16" t="s">
        <v>9</v>
      </c>
      <c r="D74" s="17" t="s">
        <v>305</v>
      </c>
      <c r="E74" s="18" t="s">
        <v>307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0"/>
        <v/>
      </c>
      <c r="AE74" s="28"/>
      <c r="AF74" s="29"/>
      <c r="AG74" s="30"/>
      <c r="AH74" s="187" t="s">
        <v>316</v>
      </c>
      <c r="AI74" s="187"/>
      <c r="AJ74" s="187"/>
    </row>
    <row r="75" spans="1:36" s="4" customFormat="1" ht="15" customHeight="1" x14ac:dyDescent="0.15">
      <c r="A75" s="14" t="s">
        <v>6</v>
      </c>
      <c r="B75" s="15" t="s">
        <v>7</v>
      </c>
      <c r="C75" s="16" t="s">
        <v>47</v>
      </c>
      <c r="D75" s="17" t="s">
        <v>308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342</v>
      </c>
      <c r="K75" s="34">
        <f t="shared" si="13"/>
        <v>145</v>
      </c>
      <c r="L75" s="35">
        <f t="shared" si="14"/>
        <v>45</v>
      </c>
      <c r="M75" s="37" t="s">
        <v>107</v>
      </c>
      <c r="N75" s="38">
        <v>95</v>
      </c>
      <c r="O75" s="150" t="s">
        <v>309</v>
      </c>
      <c r="P75" s="146" t="s">
        <v>114</v>
      </c>
      <c r="Q75" s="39">
        <v>44757</v>
      </c>
      <c r="R75" s="199" t="s">
        <v>460</v>
      </c>
      <c r="S75" s="200">
        <v>50</v>
      </c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0"/>
        <v/>
      </c>
      <c r="AE75" s="28"/>
      <c r="AF75" s="29"/>
      <c r="AG75" s="30"/>
      <c r="AH75" s="187" t="s">
        <v>317</v>
      </c>
      <c r="AI75" s="187"/>
      <c r="AJ75" s="187"/>
    </row>
    <row r="76" spans="1:36" s="5" customFormat="1" ht="15" customHeight="1" x14ac:dyDescent="0.15">
      <c r="A76" s="14" t="s">
        <v>6</v>
      </c>
      <c r="B76" s="15" t="s">
        <v>7</v>
      </c>
      <c r="C76" s="16" t="s">
        <v>47</v>
      </c>
      <c r="D76" s="17" t="s">
        <v>310</v>
      </c>
      <c r="E76" s="18" t="s">
        <v>311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322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0"/>
        <v/>
      </c>
      <c r="AE76" s="28"/>
      <c r="AF76" s="29"/>
      <c r="AG76" s="30"/>
      <c r="AH76" s="187" t="s">
        <v>318</v>
      </c>
      <c r="AI76" s="187"/>
      <c r="AJ76" s="187"/>
    </row>
    <row r="77" spans="1:36" s="5" customFormat="1" ht="15" customHeight="1" x14ac:dyDescent="0.15">
      <c r="A77" s="14" t="s">
        <v>8</v>
      </c>
      <c r="B77" s="15" t="s">
        <v>7</v>
      </c>
      <c r="C77" s="16" t="s">
        <v>47</v>
      </c>
      <c r="D77" s="17" t="s">
        <v>319</v>
      </c>
      <c r="E77" s="18" t="s">
        <v>414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415</v>
      </c>
      <c r="P77" s="146" t="s">
        <v>328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0"/>
        <v>79</v>
      </c>
      <c r="AE77" s="28" t="s">
        <v>320</v>
      </c>
      <c r="AF77" s="29">
        <v>44755</v>
      </c>
      <c r="AG77" s="30"/>
      <c r="AH77" s="187" t="s">
        <v>339</v>
      </c>
      <c r="AI77" s="187"/>
      <c r="AJ77" s="187"/>
    </row>
    <row r="78" spans="1:36" s="5" customFormat="1" ht="15" customHeight="1" x14ac:dyDescent="0.1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321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323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0"/>
        <v/>
      </c>
      <c r="AE78" s="28"/>
      <c r="AF78" s="29"/>
      <c r="AG78" s="30"/>
      <c r="AH78" s="187" t="s">
        <v>324</v>
      </c>
      <c r="AI78" s="187"/>
      <c r="AJ78" s="187"/>
    </row>
    <row r="79" spans="1:36" s="5" customFormat="1" ht="15" customHeight="1" x14ac:dyDescent="0.15">
      <c r="A79" s="14" t="s">
        <v>8</v>
      </c>
      <c r="B79" s="15" t="s">
        <v>7</v>
      </c>
      <c r="C79" s="16" t="s">
        <v>47</v>
      </c>
      <c r="D79" s="17" t="s">
        <v>325</v>
      </c>
      <c r="E79" s="18" t="s">
        <v>326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327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327</v>
      </c>
      <c r="U79" s="202" t="s">
        <v>328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7" t="s">
        <v>329</v>
      </c>
      <c r="AI79" s="187"/>
      <c r="AJ79" s="187"/>
    </row>
    <row r="80" spans="1:36" s="5" customFormat="1" ht="15" customHeight="1" x14ac:dyDescent="0.15">
      <c r="A80" s="14" t="s">
        <v>6</v>
      </c>
      <c r="B80" s="15" t="s">
        <v>7</v>
      </c>
      <c r="C80" s="16" t="s">
        <v>47</v>
      </c>
      <c r="D80" s="17" t="s">
        <v>330</v>
      </c>
      <c r="E80" s="18" t="s">
        <v>331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332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7" t="s">
        <v>338</v>
      </c>
      <c r="AI80" s="187"/>
      <c r="AJ80" s="187"/>
    </row>
    <row r="81" spans="1:36" s="4" customFormat="1" ht="15" customHeight="1" x14ac:dyDescent="0.15">
      <c r="A81" s="14" t="s">
        <v>8</v>
      </c>
      <c r="B81" s="15" t="s">
        <v>7</v>
      </c>
      <c r="C81" s="16" t="s">
        <v>47</v>
      </c>
      <c r="D81" s="17" t="s">
        <v>333</v>
      </c>
      <c r="E81" s="18" t="s">
        <v>334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340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335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0"/>
        <v>154</v>
      </c>
      <c r="AE81" s="28" t="s">
        <v>336</v>
      </c>
      <c r="AF81" s="29">
        <v>44758</v>
      </c>
      <c r="AG81" s="30"/>
      <c r="AH81" s="187" t="s">
        <v>337</v>
      </c>
      <c r="AI81" s="187"/>
      <c r="AJ81" s="187"/>
    </row>
    <row r="82" spans="1:36" s="4" customFormat="1" ht="15" customHeight="1" x14ac:dyDescent="0.15">
      <c r="A82" s="14" t="s">
        <v>6</v>
      </c>
      <c r="B82" s="15" t="s">
        <v>7</v>
      </c>
      <c r="C82" s="16" t="s">
        <v>47</v>
      </c>
      <c r="D82" s="17" t="s">
        <v>343</v>
      </c>
      <c r="E82" s="18" t="s">
        <v>344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100</v>
      </c>
      <c r="L82" s="35">
        <f t="shared" si="14"/>
        <v>70</v>
      </c>
      <c r="M82" s="37" t="s">
        <v>186</v>
      </c>
      <c r="N82" s="38">
        <v>100</v>
      </c>
      <c r="O82" s="150"/>
      <c r="P82" s="146"/>
      <c r="Q82" s="39">
        <v>44763</v>
      </c>
      <c r="R82" s="199"/>
      <c r="S82" s="200"/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0"/>
        <v/>
      </c>
      <c r="AE82" s="28"/>
      <c r="AF82" s="29"/>
      <c r="AG82" s="30"/>
      <c r="AH82" s="187" t="s">
        <v>347</v>
      </c>
      <c r="AI82" s="187"/>
      <c r="AJ82" s="187"/>
    </row>
    <row r="83" spans="1:36" s="4" customFormat="1" ht="15" customHeight="1" x14ac:dyDescent="0.15">
      <c r="A83" s="14" t="s">
        <v>8</v>
      </c>
      <c r="B83" s="15" t="s">
        <v>7</v>
      </c>
      <c r="C83" s="16" t="s">
        <v>47</v>
      </c>
      <c r="D83" s="17" t="s">
        <v>345</v>
      </c>
      <c r="E83" s="18" t="s">
        <v>346</v>
      </c>
      <c r="F83" s="19">
        <v>36241</v>
      </c>
      <c r="G83" s="32">
        <f t="shared" si="11"/>
        <v>220</v>
      </c>
      <c r="H83" s="12" t="s">
        <v>46</v>
      </c>
      <c r="I83" s="33">
        <f t="shared" si="12"/>
        <v>205</v>
      </c>
      <c r="J83" s="11"/>
      <c r="K83" s="34">
        <f t="shared" si="13"/>
        <v>205</v>
      </c>
      <c r="L83" s="35">
        <f t="shared" si="14"/>
        <v>0</v>
      </c>
      <c r="M83" s="37" t="s">
        <v>107</v>
      </c>
      <c r="N83" s="38">
        <v>69</v>
      </c>
      <c r="O83" s="150" t="s">
        <v>594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595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596</v>
      </c>
      <c r="Z83" s="239" t="s">
        <v>150</v>
      </c>
      <c r="AA83" s="240"/>
      <c r="AB83" s="26"/>
      <c r="AC83" s="27" t="s">
        <v>46</v>
      </c>
      <c r="AD83" s="36">
        <f t="shared" si="10"/>
        <v>154</v>
      </c>
      <c r="AE83" s="28" t="s">
        <v>351</v>
      </c>
      <c r="AF83" s="29">
        <v>44754</v>
      </c>
      <c r="AG83" s="30"/>
      <c r="AH83" s="187" t="s">
        <v>350</v>
      </c>
      <c r="AI83" s="187"/>
      <c r="AJ83" s="187"/>
    </row>
    <row r="84" spans="1:36" customFormat="1" ht="15" customHeight="1" x14ac:dyDescent="0.15">
      <c r="A84" s="14" t="s">
        <v>8</v>
      </c>
      <c r="B84" s="15" t="s">
        <v>7</v>
      </c>
      <c r="C84" s="166" t="s">
        <v>47</v>
      </c>
      <c r="D84" s="17" t="s">
        <v>348</v>
      </c>
      <c r="E84" s="167" t="s">
        <v>349</v>
      </c>
      <c r="F84" s="19">
        <v>33408</v>
      </c>
      <c r="G84" s="168">
        <f t="shared" si="11"/>
        <v>220</v>
      </c>
      <c r="H84" s="12" t="s">
        <v>30</v>
      </c>
      <c r="I84" s="169">
        <f t="shared" si="12"/>
        <v>220</v>
      </c>
      <c r="J84" s="11"/>
      <c r="K84" s="170">
        <f t="shared" si="13"/>
        <v>0</v>
      </c>
      <c r="L84" s="171">
        <f t="shared" si="14"/>
        <v>220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0"/>
        <v>154</v>
      </c>
      <c r="AE84" s="177" t="s">
        <v>351</v>
      </c>
      <c r="AF84" s="29">
        <v>44754</v>
      </c>
      <c r="AG84" s="30"/>
      <c r="AH84" s="187" t="s">
        <v>404</v>
      </c>
      <c r="AI84" s="187"/>
      <c r="AJ84" s="187"/>
    </row>
    <row r="85" spans="1:36" s="178" customFormat="1" ht="15" customHeight="1" x14ac:dyDescent="0.15">
      <c r="A85" s="14" t="s">
        <v>6</v>
      </c>
      <c r="B85" s="15" t="s">
        <v>7</v>
      </c>
      <c r="C85" s="166" t="s">
        <v>47</v>
      </c>
      <c r="D85" s="17" t="s">
        <v>408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ref="AD85:AD116" si="15"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405</v>
      </c>
      <c r="AI85" s="187"/>
      <c r="AJ85" s="187"/>
    </row>
    <row r="86" spans="1:36" s="178" customFormat="1" ht="15" customHeight="1" x14ac:dyDescent="0.15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409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567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406</v>
      </c>
      <c r="AI86" s="187"/>
      <c r="AJ86" s="187"/>
    </row>
    <row r="87" spans="1:36" s="178" customFormat="1" ht="15" customHeight="1" x14ac:dyDescent="0.15">
      <c r="A87" s="14" t="s">
        <v>6</v>
      </c>
      <c r="B87" s="15" t="s">
        <v>7</v>
      </c>
      <c r="C87" s="166" t="s">
        <v>47</v>
      </c>
      <c r="D87" s="186" t="s">
        <v>410</v>
      </c>
      <c r="E87" s="167" t="s">
        <v>411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357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818</v>
      </c>
      <c r="U87" s="207" t="s">
        <v>125</v>
      </c>
      <c r="V87" s="208">
        <v>44827</v>
      </c>
      <c r="W87" s="236" t="s">
        <v>460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407</v>
      </c>
      <c r="AI87" s="187" t="s">
        <v>966</v>
      </c>
      <c r="AJ87" s="187"/>
    </row>
    <row r="88" spans="1:36" s="178" customFormat="1" ht="15" customHeight="1" x14ac:dyDescent="0.15">
      <c r="A88" s="14" t="s">
        <v>6</v>
      </c>
      <c r="B88" s="15" t="s">
        <v>7</v>
      </c>
      <c r="C88" s="166" t="s">
        <v>47</v>
      </c>
      <c r="D88" s="186" t="s">
        <v>355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356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358</v>
      </c>
      <c r="AI88" s="187"/>
      <c r="AJ88" s="187"/>
    </row>
    <row r="89" spans="1:36" s="178" customFormat="1" ht="15" customHeight="1" x14ac:dyDescent="0.15">
      <c r="A89" s="14" t="s">
        <v>8</v>
      </c>
      <c r="B89" s="15" t="s">
        <v>7</v>
      </c>
      <c r="C89" s="166" t="s">
        <v>47</v>
      </c>
      <c r="D89" s="17" t="s">
        <v>359</v>
      </c>
      <c r="E89" s="167" t="s">
        <v>360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353</v>
      </c>
      <c r="P89" s="174" t="s">
        <v>328</v>
      </c>
      <c r="Q89" s="175">
        <v>44789</v>
      </c>
      <c r="R89" s="199" t="s">
        <v>107</v>
      </c>
      <c r="S89" s="205">
        <v>60</v>
      </c>
      <c r="T89" s="206" t="s">
        <v>354</v>
      </c>
      <c r="U89" s="207" t="s">
        <v>125</v>
      </c>
      <c r="V89" s="208">
        <v>44809</v>
      </c>
      <c r="W89" s="236" t="s">
        <v>460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361</v>
      </c>
      <c r="AI89" s="187"/>
      <c r="AJ89" s="187"/>
    </row>
    <row r="90" spans="1:36" s="178" customFormat="1" ht="15" customHeight="1" x14ac:dyDescent="0.15">
      <c r="A90" s="14" t="s">
        <v>6</v>
      </c>
      <c r="B90" s="15" t="s">
        <v>7</v>
      </c>
      <c r="C90" s="166" t="s">
        <v>47</v>
      </c>
      <c r="D90" s="17" t="s">
        <v>362</v>
      </c>
      <c r="E90" s="167" t="s">
        <v>363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625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364</v>
      </c>
      <c r="AI90" s="187"/>
      <c r="AJ90" s="187"/>
    </row>
    <row r="91" spans="1:36" s="178" customFormat="1" ht="15" customHeight="1" x14ac:dyDescent="0.15">
      <c r="A91" s="14" t="s">
        <v>6</v>
      </c>
      <c r="B91" s="15" t="s">
        <v>7</v>
      </c>
      <c r="C91" s="166" t="s">
        <v>47</v>
      </c>
      <c r="D91" s="17" t="s">
        <v>365</v>
      </c>
      <c r="E91" s="167" t="s">
        <v>366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367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368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369</v>
      </c>
      <c r="AF91" s="29">
        <v>44767</v>
      </c>
      <c r="AG91" s="30"/>
      <c r="AH91" s="187" t="s">
        <v>370</v>
      </c>
      <c r="AI91" s="187"/>
      <c r="AJ91" s="187"/>
    </row>
    <row r="92" spans="1:36" s="178" customFormat="1" ht="15" customHeight="1" x14ac:dyDescent="0.15">
      <c r="A92" s="14" t="s">
        <v>6</v>
      </c>
      <c r="B92" s="15" t="s">
        <v>7</v>
      </c>
      <c r="C92" s="166" t="s">
        <v>47</v>
      </c>
      <c r="D92" s="17" t="s">
        <v>371</v>
      </c>
      <c r="E92" s="167" t="s">
        <v>234</v>
      </c>
      <c r="F92" s="19">
        <v>38370</v>
      </c>
      <c r="G92" s="168">
        <f t="shared" si="11"/>
        <v>190</v>
      </c>
      <c r="H92" s="12" t="s">
        <v>30</v>
      </c>
      <c r="I92" s="169">
        <f t="shared" si="12"/>
        <v>190</v>
      </c>
      <c r="J92" s="11"/>
      <c r="K92" s="170">
        <f t="shared" si="13"/>
        <v>190</v>
      </c>
      <c r="L92" s="171">
        <f t="shared" si="14"/>
        <v>0</v>
      </c>
      <c r="M92" s="37" t="s">
        <v>107</v>
      </c>
      <c r="N92" s="172">
        <v>95</v>
      </c>
      <c r="O92" s="173" t="s">
        <v>450</v>
      </c>
      <c r="P92" s="174" t="s">
        <v>328</v>
      </c>
      <c r="Q92" s="175">
        <v>44793</v>
      </c>
      <c r="R92" s="199" t="s">
        <v>107</v>
      </c>
      <c r="S92" s="205">
        <v>95</v>
      </c>
      <c r="T92" s="206" t="s">
        <v>451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 t="shared" si="15"/>
        <v/>
      </c>
      <c r="AE92" s="177"/>
      <c r="AF92" s="29"/>
      <c r="AG92" s="30"/>
      <c r="AH92" s="187" t="s">
        <v>372</v>
      </c>
      <c r="AI92" s="187"/>
      <c r="AJ92" s="187"/>
    </row>
    <row r="93" spans="1:36" s="178" customFormat="1" ht="15" customHeight="1" x14ac:dyDescent="0.15">
      <c r="A93" s="14" t="s">
        <v>8</v>
      </c>
      <c r="B93" s="15" t="s">
        <v>7</v>
      </c>
      <c r="C93" s="166" t="s">
        <v>47</v>
      </c>
      <c r="D93" s="17" t="s">
        <v>373</v>
      </c>
      <c r="E93" s="167" t="s">
        <v>374</v>
      </c>
      <c r="F93" s="19">
        <v>40119</v>
      </c>
      <c r="G93" s="168">
        <f t="shared" si="11"/>
        <v>170</v>
      </c>
      <c r="H93" s="12" t="s">
        <v>30</v>
      </c>
      <c r="I93" s="169">
        <f t="shared" si="12"/>
        <v>170</v>
      </c>
      <c r="J93" s="11"/>
      <c r="K93" s="170">
        <f t="shared" si="13"/>
        <v>170</v>
      </c>
      <c r="L93" s="171">
        <f t="shared" si="14"/>
        <v>0</v>
      </c>
      <c r="M93" s="37" t="s">
        <v>107</v>
      </c>
      <c r="N93" s="172">
        <v>170</v>
      </c>
      <c r="O93" s="173" t="s">
        <v>375</v>
      </c>
      <c r="P93" s="174" t="s">
        <v>328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15"/>
        <v>79</v>
      </c>
      <c r="AE93" s="177" t="s">
        <v>376</v>
      </c>
      <c r="AF93" s="29">
        <v>44774</v>
      </c>
      <c r="AG93" s="30"/>
      <c r="AH93" s="187" t="s">
        <v>377</v>
      </c>
      <c r="AI93" s="187"/>
      <c r="AJ93" s="187"/>
    </row>
    <row r="94" spans="1:36" s="178" customFormat="1" ht="15" customHeight="1" x14ac:dyDescent="0.15">
      <c r="A94" s="14" t="s">
        <v>6</v>
      </c>
      <c r="B94" s="15" t="s">
        <v>7</v>
      </c>
      <c r="C94" s="166" t="s">
        <v>47</v>
      </c>
      <c r="D94" s="17" t="s">
        <v>365</v>
      </c>
      <c r="E94" s="167" t="s">
        <v>378</v>
      </c>
      <c r="F94" s="19">
        <v>32664</v>
      </c>
      <c r="G94" s="168">
        <f t="shared" si="11"/>
        <v>220</v>
      </c>
      <c r="H94" s="12" t="s">
        <v>30</v>
      </c>
      <c r="I94" s="169">
        <f t="shared" si="12"/>
        <v>220</v>
      </c>
      <c r="J94" s="11"/>
      <c r="K94" s="170">
        <f t="shared" si="13"/>
        <v>220</v>
      </c>
      <c r="L94" s="171">
        <f t="shared" si="14"/>
        <v>0</v>
      </c>
      <c r="M94" s="37" t="s">
        <v>107</v>
      </c>
      <c r="N94" s="172">
        <v>110</v>
      </c>
      <c r="O94" s="173" t="s">
        <v>379</v>
      </c>
      <c r="P94" s="174" t="s">
        <v>328</v>
      </c>
      <c r="Q94" s="175">
        <v>44789</v>
      </c>
      <c r="R94" s="199" t="s">
        <v>107</v>
      </c>
      <c r="S94" s="205">
        <v>110</v>
      </c>
      <c r="T94" s="206" t="s">
        <v>380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 t="shared" si="15"/>
        <v>154</v>
      </c>
      <c r="AE94" s="177" t="s">
        <v>381</v>
      </c>
      <c r="AF94" s="29">
        <v>44830</v>
      </c>
      <c r="AG94" s="30"/>
      <c r="AH94" s="187" t="s">
        <v>382</v>
      </c>
      <c r="AI94" s="187"/>
      <c r="AJ94" s="187"/>
    </row>
    <row r="95" spans="1:36" s="178" customFormat="1" ht="15" customHeight="1" x14ac:dyDescent="0.15">
      <c r="A95" s="14" t="s">
        <v>8</v>
      </c>
      <c r="B95" s="15" t="s">
        <v>7</v>
      </c>
      <c r="C95" s="166" t="s">
        <v>47</v>
      </c>
      <c r="D95" s="17" t="s">
        <v>383</v>
      </c>
      <c r="E95" s="167" t="s">
        <v>384</v>
      </c>
      <c r="F95" s="19">
        <v>34596</v>
      </c>
      <c r="G95" s="168">
        <f t="shared" si="11"/>
        <v>220</v>
      </c>
      <c r="H95" s="12" t="s">
        <v>30</v>
      </c>
      <c r="I95" s="169">
        <f t="shared" si="12"/>
        <v>220</v>
      </c>
      <c r="J95" s="11"/>
      <c r="K95" s="170">
        <f t="shared" si="13"/>
        <v>220</v>
      </c>
      <c r="L95" s="171">
        <f t="shared" si="14"/>
        <v>0</v>
      </c>
      <c r="M95" s="37" t="s">
        <v>107</v>
      </c>
      <c r="N95" s="172">
        <v>110</v>
      </c>
      <c r="O95" s="173" t="s">
        <v>895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896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15"/>
        <v/>
      </c>
      <c r="AE95" s="177"/>
      <c r="AF95" s="29"/>
      <c r="AG95" s="30"/>
      <c r="AH95" s="187" t="s">
        <v>385</v>
      </c>
      <c r="AI95" s="187"/>
      <c r="AJ95" s="187"/>
    </row>
    <row r="96" spans="1:36" s="178" customFormat="1" ht="15" customHeight="1" x14ac:dyDescent="0.15">
      <c r="A96" s="14" t="s">
        <v>8</v>
      </c>
      <c r="B96" s="15" t="s">
        <v>7</v>
      </c>
      <c r="C96" s="166" t="s">
        <v>47</v>
      </c>
      <c r="D96" s="17" t="s">
        <v>386</v>
      </c>
      <c r="E96" s="167" t="s">
        <v>387</v>
      </c>
      <c r="F96" s="19">
        <v>39602</v>
      </c>
      <c r="G96" s="168">
        <f t="shared" si="11"/>
        <v>170</v>
      </c>
      <c r="H96" s="12" t="s">
        <v>30</v>
      </c>
      <c r="I96" s="169">
        <f t="shared" si="12"/>
        <v>170</v>
      </c>
      <c r="J96" s="11"/>
      <c r="K96" s="170">
        <f t="shared" si="13"/>
        <v>170</v>
      </c>
      <c r="L96" s="171">
        <f t="shared" si="14"/>
        <v>0</v>
      </c>
      <c r="M96" s="37" t="s">
        <v>186</v>
      </c>
      <c r="N96" s="172">
        <v>85</v>
      </c>
      <c r="O96" s="173"/>
      <c r="P96" s="174" t="s">
        <v>328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15"/>
        <v/>
      </c>
      <c r="AE96" s="177"/>
      <c r="AF96" s="29"/>
      <c r="AG96" s="30"/>
      <c r="AH96" s="187" t="s">
        <v>388</v>
      </c>
      <c r="AI96" s="187"/>
      <c r="AJ96" s="187"/>
    </row>
    <row r="97" spans="1:36" customFormat="1" ht="15" customHeight="1" x14ac:dyDescent="0.15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389</v>
      </c>
      <c r="F97" s="19">
        <v>39956</v>
      </c>
      <c r="G97" s="168">
        <f t="shared" si="11"/>
        <v>170</v>
      </c>
      <c r="H97" s="12" t="s">
        <v>30</v>
      </c>
      <c r="I97" s="169">
        <f t="shared" si="12"/>
        <v>170</v>
      </c>
      <c r="J97" s="11"/>
      <c r="K97" s="170">
        <f t="shared" si="13"/>
        <v>170</v>
      </c>
      <c r="L97" s="171">
        <f t="shared" si="14"/>
        <v>0</v>
      </c>
      <c r="M97" s="37" t="s">
        <v>107</v>
      </c>
      <c r="N97" s="172">
        <v>85</v>
      </c>
      <c r="O97" s="173" t="s">
        <v>390</v>
      </c>
      <c r="P97" s="174" t="s">
        <v>328</v>
      </c>
      <c r="Q97" s="175">
        <v>44789</v>
      </c>
      <c r="R97" s="199" t="s">
        <v>107</v>
      </c>
      <c r="S97" s="205">
        <v>40</v>
      </c>
      <c r="T97" s="206" t="s">
        <v>391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392</v>
      </c>
      <c r="Z97" s="243" t="s">
        <v>133</v>
      </c>
      <c r="AA97" s="244">
        <v>44849</v>
      </c>
      <c r="AB97" s="26"/>
      <c r="AC97" s="27" t="s">
        <v>46</v>
      </c>
      <c r="AD97" s="176">
        <f t="shared" si="15"/>
        <v>79</v>
      </c>
      <c r="AE97" s="177"/>
      <c r="AF97" s="29"/>
      <c r="AG97" s="30"/>
      <c r="AH97" s="187" t="s">
        <v>393</v>
      </c>
      <c r="AI97" s="187"/>
      <c r="AJ97" s="187"/>
    </row>
    <row r="98" spans="1:36" customFormat="1" ht="15" customHeight="1" x14ac:dyDescent="0.15">
      <c r="A98" s="14" t="s">
        <v>6</v>
      </c>
      <c r="B98" s="15" t="s">
        <v>7</v>
      </c>
      <c r="C98" s="166" t="s">
        <v>47</v>
      </c>
      <c r="D98" s="17" t="s">
        <v>394</v>
      </c>
      <c r="E98" s="167" t="s">
        <v>395</v>
      </c>
      <c r="F98" s="19">
        <v>40783</v>
      </c>
      <c r="G98" s="168">
        <f t="shared" si="11"/>
        <v>170</v>
      </c>
      <c r="H98" s="12" t="s">
        <v>30</v>
      </c>
      <c r="I98" s="169">
        <f t="shared" si="12"/>
        <v>170</v>
      </c>
      <c r="J98" s="11"/>
      <c r="K98" s="170">
        <f t="shared" si="13"/>
        <v>120</v>
      </c>
      <c r="L98" s="171">
        <f t="shared" si="14"/>
        <v>50</v>
      </c>
      <c r="M98" s="37" t="s">
        <v>107</v>
      </c>
      <c r="N98" s="172">
        <v>120</v>
      </c>
      <c r="O98" s="173" t="s">
        <v>396</v>
      </c>
      <c r="P98" s="174" t="s">
        <v>328</v>
      </c>
      <c r="Q98" s="175">
        <v>44789</v>
      </c>
      <c r="R98" s="199"/>
      <c r="S98" s="205"/>
      <c r="T98" s="206"/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15"/>
        <v/>
      </c>
      <c r="AE98" s="177"/>
      <c r="AF98" s="29"/>
      <c r="AG98" s="30"/>
      <c r="AH98" s="187" t="s">
        <v>397</v>
      </c>
      <c r="AI98" s="187"/>
      <c r="AJ98" s="187"/>
    </row>
    <row r="99" spans="1:36" customFormat="1" ht="15" customHeight="1" x14ac:dyDescent="0.15">
      <c r="A99" s="14" t="s">
        <v>6</v>
      </c>
      <c r="B99" s="15" t="s">
        <v>7</v>
      </c>
      <c r="C99" s="166" t="s">
        <v>145</v>
      </c>
      <c r="D99" s="17" t="s">
        <v>398</v>
      </c>
      <c r="E99" s="167" t="s">
        <v>399</v>
      </c>
      <c r="F99" s="19">
        <v>38152</v>
      </c>
      <c r="G99" s="168">
        <f t="shared" si="11"/>
        <v>0</v>
      </c>
      <c r="H99" s="12" t="s">
        <v>30</v>
      </c>
      <c r="I99" s="169">
        <f t="shared" ref="I99:I130" si="16">IF(OR(H99="Non",H99=""),G99,MAX(0,G99-15))</f>
        <v>0</v>
      </c>
      <c r="J99" s="11"/>
      <c r="K99" s="170">
        <f t="shared" ref="K99:K111" si="17">SUM(N99,S99,X99)</f>
        <v>0</v>
      </c>
      <c r="L99" s="171">
        <f t="shared" ref="L99:L130" si="18"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15"/>
        <v/>
      </c>
      <c r="AE99" s="177"/>
      <c r="AF99" s="29"/>
      <c r="AG99" s="30"/>
      <c r="AH99" s="187" t="s">
        <v>400</v>
      </c>
      <c r="AI99" s="187"/>
      <c r="AJ99" s="187"/>
    </row>
    <row r="100" spans="1:36" customFormat="1" ht="15" customHeight="1" x14ac:dyDescent="0.15">
      <c r="A100" s="14" t="s">
        <v>6</v>
      </c>
      <c r="B100" s="15" t="s">
        <v>7</v>
      </c>
      <c r="C100" s="166" t="s">
        <v>47</v>
      </c>
      <c r="D100" s="17" t="s">
        <v>401</v>
      </c>
      <c r="E100" s="167" t="s">
        <v>402</v>
      </c>
      <c r="F100" s="19">
        <v>39544</v>
      </c>
      <c r="G100" s="168">
        <f t="shared" si="11"/>
        <v>170</v>
      </c>
      <c r="H100" s="12" t="s">
        <v>30</v>
      </c>
      <c r="I100" s="169">
        <f t="shared" si="16"/>
        <v>170</v>
      </c>
      <c r="J100" s="11"/>
      <c r="K100" s="170">
        <f t="shared" si="17"/>
        <v>50</v>
      </c>
      <c r="L100" s="171">
        <f t="shared" si="18"/>
        <v>120</v>
      </c>
      <c r="M100" s="37" t="s">
        <v>186</v>
      </c>
      <c r="N100" s="172">
        <v>50</v>
      </c>
      <c r="O100" s="173"/>
      <c r="P100" s="174" t="s">
        <v>328</v>
      </c>
      <c r="Q100" s="175">
        <v>44775</v>
      </c>
      <c r="R100" s="199"/>
      <c r="S100" s="205"/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15"/>
        <v/>
      </c>
      <c r="AE100" s="177"/>
      <c r="AF100" s="29"/>
      <c r="AG100" s="30"/>
      <c r="AH100" s="187" t="s">
        <v>403</v>
      </c>
      <c r="AI100" s="187"/>
      <c r="AJ100" s="187"/>
    </row>
    <row r="101" spans="1:36" s="5" customFormat="1" ht="15" customHeight="1" x14ac:dyDescent="0.15">
      <c r="A101" s="14" t="s">
        <v>8</v>
      </c>
      <c r="B101" s="15" t="s">
        <v>7</v>
      </c>
      <c r="C101" s="16" t="s">
        <v>47</v>
      </c>
      <c r="D101" s="17" t="s">
        <v>412</v>
      </c>
      <c r="E101" s="18" t="s">
        <v>413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0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0"/>
      <c r="P101" s="146" t="s">
        <v>328</v>
      </c>
      <c r="Q101" s="39">
        <v>44775</v>
      </c>
      <c r="R101" s="199" t="s">
        <v>460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15"/>
        <v/>
      </c>
      <c r="AE101" s="28"/>
      <c r="AF101" s="29"/>
      <c r="AG101" s="30"/>
      <c r="AH101" s="187" t="s">
        <v>422</v>
      </c>
      <c r="AI101" s="187"/>
      <c r="AJ101" s="187"/>
    </row>
    <row r="102" spans="1:36" s="4" customFormat="1" ht="15" customHeight="1" x14ac:dyDescent="0.15">
      <c r="A102" s="14" t="s">
        <v>8</v>
      </c>
      <c r="B102" s="15" t="s">
        <v>7</v>
      </c>
      <c r="C102" s="16" t="s">
        <v>47</v>
      </c>
      <c r="D102" s="17" t="s">
        <v>416</v>
      </c>
      <c r="E102" s="18" t="s">
        <v>417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0" t="s">
        <v>606</v>
      </c>
      <c r="P102" s="146" t="s">
        <v>328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15"/>
        <v/>
      </c>
      <c r="AE102" s="28"/>
      <c r="AF102" s="29"/>
      <c r="AG102" s="30"/>
      <c r="AH102" s="187" t="s">
        <v>418</v>
      </c>
      <c r="AI102" s="187"/>
      <c r="AJ102" s="187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420</v>
      </c>
      <c r="E103" s="18" t="s">
        <v>419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0"/>
      <c r="P103" s="146" t="s">
        <v>328</v>
      </c>
      <c r="Q103" s="39">
        <v>44789</v>
      </c>
      <c r="R103" s="199"/>
      <c r="S103" s="200"/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15"/>
        <v/>
      </c>
      <c r="AE103" s="28"/>
      <c r="AF103" s="29"/>
      <c r="AG103" s="30"/>
      <c r="AH103" s="187" t="s">
        <v>421</v>
      </c>
      <c r="AI103" s="187"/>
      <c r="AJ103" s="187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435</v>
      </c>
      <c r="E104" s="18" t="s">
        <v>423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0"/>
      <c r="P104" s="146" t="s">
        <v>328</v>
      </c>
      <c r="Q104" s="39">
        <v>44789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15"/>
        <v/>
      </c>
      <c r="AE104" s="28"/>
      <c r="AF104" s="29"/>
      <c r="AG104" s="30"/>
      <c r="AH104" s="187" t="s">
        <v>424</v>
      </c>
      <c r="AI104" s="187"/>
      <c r="AJ104" s="187"/>
    </row>
    <row r="105" spans="1:36" s="5" customFormat="1" ht="15" customHeight="1" x14ac:dyDescent="0.15">
      <c r="A105" s="14" t="s">
        <v>6</v>
      </c>
      <c r="B105" s="15" t="s">
        <v>7</v>
      </c>
      <c r="C105" s="16" t="s">
        <v>47</v>
      </c>
      <c r="D105" s="17" t="s">
        <v>425</v>
      </c>
      <c r="E105" s="18" t="s">
        <v>426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190</v>
      </c>
      <c r="L105" s="35">
        <f t="shared" si="18"/>
        <v>-20</v>
      </c>
      <c r="M105" s="37" t="s">
        <v>186</v>
      </c>
      <c r="N105" s="38">
        <v>140</v>
      </c>
      <c r="O105" s="150"/>
      <c r="P105" s="146" t="s">
        <v>328</v>
      </c>
      <c r="Q105" s="39">
        <v>44791</v>
      </c>
      <c r="R105" s="199" t="s">
        <v>460</v>
      </c>
      <c r="S105" s="200">
        <v>50</v>
      </c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15"/>
        <v/>
      </c>
      <c r="AE105" s="28"/>
      <c r="AF105" s="29"/>
      <c r="AG105" s="30"/>
      <c r="AH105" s="187" t="s">
        <v>949</v>
      </c>
      <c r="AI105" s="187"/>
      <c r="AJ105" s="187"/>
    </row>
    <row r="106" spans="1:36" s="5" customFormat="1" ht="15" customHeight="1" x14ac:dyDescent="0.15">
      <c r="A106" s="14" t="s">
        <v>6</v>
      </c>
      <c r="B106" s="15" t="s">
        <v>7</v>
      </c>
      <c r="C106" s="16" t="s">
        <v>47</v>
      </c>
      <c r="D106" s="17" t="s">
        <v>425</v>
      </c>
      <c r="E106" s="18" t="s">
        <v>427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145</v>
      </c>
      <c r="L106" s="35">
        <f t="shared" si="18"/>
        <v>0</v>
      </c>
      <c r="M106" s="37" t="s">
        <v>186</v>
      </c>
      <c r="N106" s="38">
        <v>95</v>
      </c>
      <c r="O106" s="150"/>
      <c r="P106" s="146" t="s">
        <v>328</v>
      </c>
      <c r="Q106" s="39">
        <v>44791</v>
      </c>
      <c r="R106" s="199" t="s">
        <v>460</v>
      </c>
      <c r="S106" s="200">
        <v>50</v>
      </c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15"/>
        <v/>
      </c>
      <c r="AE106" s="28"/>
      <c r="AF106" s="29"/>
      <c r="AG106" s="30"/>
      <c r="AH106" s="187" t="s">
        <v>949</v>
      </c>
      <c r="AI106" s="187"/>
      <c r="AJ106" s="187"/>
    </row>
    <row r="107" spans="1:36" s="5" customFormat="1" ht="15" customHeight="1" x14ac:dyDescent="0.15">
      <c r="A107" s="14" t="s">
        <v>6</v>
      </c>
      <c r="B107" s="15" t="s">
        <v>7</v>
      </c>
      <c r="C107" s="16" t="s">
        <v>47</v>
      </c>
      <c r="D107" s="17" t="s">
        <v>425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145</v>
      </c>
      <c r="L107" s="35">
        <f t="shared" si="18"/>
        <v>0</v>
      </c>
      <c r="M107" s="37" t="s">
        <v>186</v>
      </c>
      <c r="N107" s="38">
        <v>95</v>
      </c>
      <c r="O107" s="150"/>
      <c r="P107" s="146" t="s">
        <v>328</v>
      </c>
      <c r="Q107" s="39">
        <v>44791</v>
      </c>
      <c r="R107" s="199" t="s">
        <v>460</v>
      </c>
      <c r="S107" s="200">
        <v>50</v>
      </c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15"/>
        <v/>
      </c>
      <c r="AE107" s="28"/>
      <c r="AF107" s="29"/>
      <c r="AG107" s="30"/>
      <c r="AH107" s="187" t="s">
        <v>949</v>
      </c>
      <c r="AI107" s="187"/>
      <c r="AJ107" s="187"/>
    </row>
    <row r="108" spans="1:36" s="5" customFormat="1" ht="15" customHeight="1" x14ac:dyDescent="0.15">
      <c r="A108" s="14" t="s">
        <v>8</v>
      </c>
      <c r="B108" s="15" t="s">
        <v>7</v>
      </c>
      <c r="C108" s="16" t="s">
        <v>47</v>
      </c>
      <c r="D108" s="17" t="s">
        <v>425</v>
      </c>
      <c r="E108" s="18" t="s">
        <v>428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145</v>
      </c>
      <c r="L108" s="35">
        <f t="shared" si="18"/>
        <v>0</v>
      </c>
      <c r="M108" s="37" t="s">
        <v>186</v>
      </c>
      <c r="N108" s="38">
        <v>95</v>
      </c>
      <c r="O108" s="150"/>
      <c r="P108" s="146" t="s">
        <v>328</v>
      </c>
      <c r="Q108" s="39">
        <v>44791</v>
      </c>
      <c r="R108" s="199" t="s">
        <v>460</v>
      </c>
      <c r="S108" s="200">
        <v>50</v>
      </c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15"/>
        <v/>
      </c>
      <c r="AE108" s="28"/>
      <c r="AF108" s="29"/>
      <c r="AG108" s="30"/>
      <c r="AH108" s="187" t="s">
        <v>949</v>
      </c>
      <c r="AI108" s="187"/>
      <c r="AJ108" s="187"/>
    </row>
    <row r="109" spans="1:36" s="4" customFormat="1" ht="15" customHeight="1" x14ac:dyDescent="0.15">
      <c r="A109" s="14" t="s">
        <v>6</v>
      </c>
      <c r="B109" s="15" t="s">
        <v>7</v>
      </c>
      <c r="C109" s="16" t="s">
        <v>9</v>
      </c>
      <c r="D109" s="17" t="s">
        <v>429</v>
      </c>
      <c r="E109" s="18" t="s">
        <v>430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15"/>
        <v/>
      </c>
      <c r="AE109" s="28"/>
      <c r="AF109" s="29"/>
      <c r="AG109" s="30"/>
      <c r="AH109" s="187" t="s">
        <v>431</v>
      </c>
      <c r="AI109" s="187"/>
      <c r="AJ109" s="187"/>
    </row>
    <row r="110" spans="1:36" s="4" customFormat="1" ht="15" customHeight="1" x14ac:dyDescent="0.15">
      <c r="A110" s="14" t="s">
        <v>6</v>
      </c>
      <c r="B110" s="15" t="s">
        <v>7</v>
      </c>
      <c r="C110" s="16" t="s">
        <v>9</v>
      </c>
      <c r="D110" s="17" t="s">
        <v>432</v>
      </c>
      <c r="E110" s="18" t="s">
        <v>433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15"/>
        <v/>
      </c>
      <c r="AE110" s="28"/>
      <c r="AF110" s="29"/>
      <c r="AG110" s="30"/>
      <c r="AH110" s="187" t="s">
        <v>434</v>
      </c>
      <c r="AI110" s="187"/>
      <c r="AJ110" s="187"/>
    </row>
    <row r="111" spans="1:36" s="4" customFormat="1" ht="15" customHeight="1" x14ac:dyDescent="0.15">
      <c r="A111" s="14" t="s">
        <v>6</v>
      </c>
      <c r="B111" s="15" t="s">
        <v>7</v>
      </c>
      <c r="C111" s="16" t="s">
        <v>47</v>
      </c>
      <c r="D111" s="17" t="s">
        <v>436</v>
      </c>
      <c r="E111" s="18" t="s">
        <v>441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0" t="s">
        <v>437</v>
      </c>
      <c r="P111" s="146" t="s">
        <v>328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15"/>
        <v/>
      </c>
      <c r="AE111" s="28"/>
      <c r="AF111" s="29"/>
      <c r="AG111" s="30"/>
      <c r="AH111" s="187" t="s">
        <v>503</v>
      </c>
      <c r="AI111" s="187" t="s">
        <v>502</v>
      </c>
      <c r="AJ111" s="187"/>
    </row>
    <row r="112" spans="1:36" s="4" customFormat="1" ht="15" customHeight="1" x14ac:dyDescent="0.15">
      <c r="A112" s="14" t="s">
        <v>6</v>
      </c>
      <c r="B112" s="15" t="s">
        <v>7</v>
      </c>
      <c r="C112" s="166" t="s">
        <v>442</v>
      </c>
      <c r="D112" s="17" t="s">
        <v>438</v>
      </c>
      <c r="E112" s="167" t="s">
        <v>439</v>
      </c>
      <c r="F112" s="19">
        <v>42798</v>
      </c>
      <c r="G112" s="168">
        <f t="shared" si="19"/>
        <v>90</v>
      </c>
      <c r="H112" s="12" t="s">
        <v>30</v>
      </c>
      <c r="I112" s="169">
        <f t="shared" si="16"/>
        <v>90</v>
      </c>
      <c r="J112" s="11"/>
      <c r="K112" s="170">
        <v>90</v>
      </c>
      <c r="L112" s="171">
        <f t="shared" si="18"/>
        <v>0</v>
      </c>
      <c r="M112" s="37" t="s">
        <v>107</v>
      </c>
      <c r="N112" s="172">
        <v>90</v>
      </c>
      <c r="O112" s="173" t="s">
        <v>440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15"/>
        <v/>
      </c>
      <c r="AE112" s="177"/>
      <c r="AF112" s="29"/>
      <c r="AG112" s="30"/>
      <c r="AH112" s="187" t="s">
        <v>504</v>
      </c>
      <c r="AI112" s="187"/>
      <c r="AJ112" s="187"/>
    </row>
    <row r="113" spans="1:36" s="4" customFormat="1" ht="15" customHeight="1" x14ac:dyDescent="0.15">
      <c r="A113" s="14" t="s">
        <v>8</v>
      </c>
      <c r="B113" s="15" t="s">
        <v>7</v>
      </c>
      <c r="C113" s="16" t="s">
        <v>47</v>
      </c>
      <c r="D113" s="17" t="s">
        <v>443</v>
      </c>
      <c r="E113" s="18" t="s">
        <v>444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0" t="s">
        <v>445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446</v>
      </c>
      <c r="U113" s="202" t="s">
        <v>150</v>
      </c>
      <c r="V113" s="203"/>
      <c r="W113" s="246" t="s">
        <v>107</v>
      </c>
      <c r="X113" s="247">
        <v>85</v>
      </c>
      <c r="Y113" s="248" t="s">
        <v>447</v>
      </c>
      <c r="Z113" s="249" t="s">
        <v>463</v>
      </c>
      <c r="AA113" s="240"/>
      <c r="AB113" s="26"/>
      <c r="AC113" s="27"/>
      <c r="AD113" s="36" t="str">
        <f t="shared" si="15"/>
        <v/>
      </c>
      <c r="AE113" s="28"/>
      <c r="AF113" s="29"/>
      <c r="AG113" s="30"/>
      <c r="AH113" s="187" t="s">
        <v>500</v>
      </c>
      <c r="AI113" s="187" t="s">
        <v>501</v>
      </c>
      <c r="AJ113" s="187"/>
    </row>
    <row r="114" spans="1:36" ht="15" customHeight="1" x14ac:dyDescent="0.1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448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0" t="s">
        <v>449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449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449</v>
      </c>
      <c r="Z114" s="239" t="s">
        <v>150</v>
      </c>
      <c r="AA114" s="240"/>
      <c r="AB114" s="26"/>
      <c r="AC114" s="27"/>
      <c r="AD114" s="36" t="str">
        <f t="shared" si="15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customHeight="1" x14ac:dyDescent="0.15">
      <c r="A115" s="14" t="s">
        <v>8</v>
      </c>
      <c r="B115" s="15" t="s">
        <v>7</v>
      </c>
      <c r="C115" s="16" t="s">
        <v>47</v>
      </c>
      <c r="D115" s="17" t="s">
        <v>452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0" t="s">
        <v>453</v>
      </c>
      <c r="P115" s="146" t="s">
        <v>328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15"/>
        <v/>
      </c>
      <c r="AE115" s="28"/>
      <c r="AF115" s="29"/>
      <c r="AG115" s="30"/>
      <c r="AH115" s="187" t="s">
        <v>480</v>
      </c>
      <c r="AI115" s="187"/>
      <c r="AJ115" s="187"/>
    </row>
    <row r="116" spans="1:36" ht="15" customHeight="1" x14ac:dyDescent="0.15">
      <c r="A116" s="14" t="s">
        <v>6</v>
      </c>
      <c r="B116" s="15" t="s">
        <v>7</v>
      </c>
      <c r="C116" s="16" t="s">
        <v>47</v>
      </c>
      <c r="D116" s="17" t="s">
        <v>464</v>
      </c>
      <c r="E116" s="18" t="s">
        <v>366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0" t="s">
        <v>465</v>
      </c>
      <c r="P116" s="146" t="s">
        <v>328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15"/>
        <v/>
      </c>
      <c r="AE116" s="28"/>
      <c r="AF116" s="29"/>
      <c r="AG116" s="30"/>
      <c r="AH116" s="187" t="s">
        <v>481</v>
      </c>
      <c r="AI116" s="187"/>
      <c r="AJ116" s="187"/>
    </row>
    <row r="117" spans="1:36" s="4" customFormat="1" ht="15" customHeight="1" x14ac:dyDescent="0.15">
      <c r="A117" s="14" t="s">
        <v>8</v>
      </c>
      <c r="B117" s="15" t="s">
        <v>7</v>
      </c>
      <c r="C117" s="16" t="s">
        <v>47</v>
      </c>
      <c r="D117" s="17" t="s">
        <v>466</v>
      </c>
      <c r="E117" s="18" t="s">
        <v>467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0" t="s">
        <v>468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469</v>
      </c>
      <c r="U117" s="202" t="s">
        <v>981</v>
      </c>
      <c r="V117" s="203"/>
      <c r="W117" s="236"/>
      <c r="X117" s="237"/>
      <c r="Y117" s="238"/>
      <c r="Z117" s="239"/>
      <c r="AA117" s="240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477</v>
      </c>
      <c r="AI117" s="187" t="s">
        <v>478</v>
      </c>
      <c r="AJ117" s="187" t="s">
        <v>479</v>
      </c>
    </row>
    <row r="118" spans="1:36" s="4" customFormat="1" ht="15" customHeight="1" x14ac:dyDescent="0.15">
      <c r="A118" s="14" t="s">
        <v>8</v>
      </c>
      <c r="B118" s="15" t="s">
        <v>7</v>
      </c>
      <c r="C118" s="16" t="s">
        <v>47</v>
      </c>
      <c r="D118" s="17" t="s">
        <v>470</v>
      </c>
      <c r="E118" s="18" t="s">
        <v>471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460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472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1"/>
        <v/>
      </c>
      <c r="AE118" s="28"/>
      <c r="AF118" s="29"/>
      <c r="AG118" s="30"/>
      <c r="AH118" s="187" t="s">
        <v>473</v>
      </c>
      <c r="AI118" s="187"/>
      <c r="AJ118" s="187"/>
    </row>
    <row r="119" spans="1:36" s="4" customFormat="1" ht="15" customHeight="1" x14ac:dyDescent="0.15">
      <c r="A119" s="14" t="s">
        <v>6</v>
      </c>
      <c r="B119" s="15" t="s">
        <v>7</v>
      </c>
      <c r="C119" s="16" t="s">
        <v>47</v>
      </c>
      <c r="D119" s="17" t="s">
        <v>474</v>
      </c>
      <c r="E119" s="18" t="s">
        <v>475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0"/>
      <c r="P119" s="146"/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1"/>
        <v/>
      </c>
      <c r="AE119" s="28"/>
      <c r="AF119" s="29"/>
      <c r="AG119" s="30"/>
      <c r="AH119" s="187" t="s">
        <v>476</v>
      </c>
      <c r="AI119" s="187"/>
      <c r="AJ119" s="187"/>
    </row>
    <row r="120" spans="1:36" s="5" customFormat="1" ht="15" customHeight="1" x14ac:dyDescent="0.15">
      <c r="A120" s="14" t="s">
        <v>6</v>
      </c>
      <c r="B120" s="15" t="s">
        <v>7</v>
      </c>
      <c r="C120" s="16" t="s">
        <v>145</v>
      </c>
      <c r="D120" s="17" t="s">
        <v>470</v>
      </c>
      <c r="E120" s="18" t="s">
        <v>482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1"/>
        <v/>
      </c>
      <c r="AE120" s="28"/>
      <c r="AF120" s="29"/>
      <c r="AG120" s="30"/>
      <c r="AH120" s="187" t="s">
        <v>483</v>
      </c>
      <c r="AI120" s="187"/>
      <c r="AJ120" s="187"/>
    </row>
    <row r="121" spans="1:36" s="4" customFormat="1" ht="15" customHeight="1" x14ac:dyDescent="0.15">
      <c r="A121" s="14" t="s">
        <v>6</v>
      </c>
      <c r="B121" s="15" t="s">
        <v>7</v>
      </c>
      <c r="C121" s="16" t="s">
        <v>47</v>
      </c>
      <c r="D121" s="17" t="s">
        <v>484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487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0" t="s">
        <v>485</v>
      </c>
      <c r="P121" s="146" t="s">
        <v>328</v>
      </c>
      <c r="Q121" s="39">
        <v>44800</v>
      </c>
      <c r="R121" s="199" t="s">
        <v>107</v>
      </c>
      <c r="S121" s="200">
        <v>85</v>
      </c>
      <c r="T121" s="201" t="s">
        <v>486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1"/>
        <v/>
      </c>
      <c r="AE121" s="28"/>
      <c r="AF121" s="29"/>
      <c r="AG121" s="30"/>
      <c r="AH121" s="187" t="s">
        <v>488</v>
      </c>
      <c r="AI121" s="187"/>
      <c r="AJ121" s="187"/>
    </row>
    <row r="122" spans="1:36" s="4" customFormat="1" ht="15" customHeight="1" x14ac:dyDescent="0.15">
      <c r="A122" s="14" t="s">
        <v>6</v>
      </c>
      <c r="B122" s="15" t="s">
        <v>7</v>
      </c>
      <c r="C122" s="16" t="s">
        <v>47</v>
      </c>
      <c r="D122" s="17" t="s">
        <v>489</v>
      </c>
      <c r="E122" s="18" t="s">
        <v>490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0" t="s">
        <v>494</v>
      </c>
      <c r="P122" s="146" t="s">
        <v>328</v>
      </c>
      <c r="Q122" s="39">
        <v>44821</v>
      </c>
      <c r="R122" s="199" t="s">
        <v>107</v>
      </c>
      <c r="S122" s="200">
        <v>85</v>
      </c>
      <c r="T122" s="201" t="s">
        <v>495</v>
      </c>
      <c r="U122" s="202" t="s">
        <v>125</v>
      </c>
      <c r="V122" s="203">
        <v>44827</v>
      </c>
      <c r="W122" s="236" t="s">
        <v>460</v>
      </c>
      <c r="X122" s="237">
        <v>50</v>
      </c>
      <c r="Y122" s="238"/>
      <c r="Z122" s="239"/>
      <c r="AA122" s="240"/>
      <c r="AB122" s="26"/>
      <c r="AC122" s="27"/>
      <c r="AD122" s="36" t="str">
        <f t="shared" si="21"/>
        <v/>
      </c>
      <c r="AE122" s="28"/>
      <c r="AF122" s="29"/>
      <c r="AG122" s="30"/>
      <c r="AH122" s="187" t="s">
        <v>491</v>
      </c>
      <c r="AI122" s="187"/>
      <c r="AJ122" s="187"/>
    </row>
    <row r="123" spans="1:36" s="4" customFormat="1" ht="15" customHeight="1" x14ac:dyDescent="0.15">
      <c r="A123" s="14" t="s">
        <v>6</v>
      </c>
      <c r="B123" s="15" t="s">
        <v>7</v>
      </c>
      <c r="C123" s="16" t="s">
        <v>47</v>
      </c>
      <c r="D123" s="17" t="s">
        <v>492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493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0" t="s">
        <v>496</v>
      </c>
      <c r="P123" s="146" t="s">
        <v>328</v>
      </c>
      <c r="Q123" s="39">
        <v>44800</v>
      </c>
      <c r="R123" s="199" t="s">
        <v>107</v>
      </c>
      <c r="S123" s="200">
        <v>85</v>
      </c>
      <c r="T123" s="201" t="s">
        <v>497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1"/>
        <v/>
      </c>
      <c r="AE123" s="28"/>
      <c r="AF123" s="29"/>
      <c r="AG123" s="30"/>
      <c r="AH123" s="187" t="s">
        <v>498</v>
      </c>
      <c r="AI123" s="187" t="s">
        <v>499</v>
      </c>
      <c r="AJ123" s="187"/>
    </row>
    <row r="124" spans="1:36" s="5" customFormat="1" ht="15" customHeight="1" x14ac:dyDescent="0.15">
      <c r="A124" s="14" t="s">
        <v>6</v>
      </c>
      <c r="B124" s="15" t="s">
        <v>7</v>
      </c>
      <c r="C124" s="16" t="s">
        <v>47</v>
      </c>
      <c r="D124" s="17" t="s">
        <v>506</v>
      </c>
      <c r="E124" s="18" t="s">
        <v>507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0" t="s">
        <v>851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si="21"/>
        <v/>
      </c>
      <c r="AE124" s="28"/>
      <c r="AF124" s="29"/>
      <c r="AG124" s="30"/>
      <c r="AH124" s="187" t="s">
        <v>508</v>
      </c>
      <c r="AI124" s="187" t="s">
        <v>509</v>
      </c>
      <c r="AJ124" s="187"/>
    </row>
    <row r="125" spans="1:36" s="5" customFormat="1" ht="15" customHeight="1" x14ac:dyDescent="0.15">
      <c r="A125" s="14" t="s">
        <v>8</v>
      </c>
      <c r="B125" s="15" t="s">
        <v>7</v>
      </c>
      <c r="C125" s="16" t="s">
        <v>47</v>
      </c>
      <c r="D125" s="17" t="s">
        <v>510</v>
      </c>
      <c r="E125" s="18" t="s">
        <v>511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0" t="s">
        <v>515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1"/>
        <v/>
      </c>
      <c r="AE125" s="28"/>
      <c r="AF125" s="29"/>
      <c r="AG125" s="30"/>
      <c r="AH125" s="187" t="s">
        <v>512</v>
      </c>
      <c r="AI125" s="187"/>
      <c r="AJ125" s="187"/>
    </row>
    <row r="126" spans="1:36" s="5" customFormat="1" ht="15" customHeight="1" x14ac:dyDescent="0.15">
      <c r="A126" s="14" t="s">
        <v>6</v>
      </c>
      <c r="B126" s="15" t="s">
        <v>7</v>
      </c>
      <c r="C126" s="16" t="s">
        <v>47</v>
      </c>
      <c r="D126" s="17" t="s">
        <v>513</v>
      </c>
      <c r="E126" s="18" t="s">
        <v>514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0" t="s">
        <v>516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517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518</v>
      </c>
      <c r="Z126" s="239" t="s">
        <v>150</v>
      </c>
      <c r="AA126" s="240"/>
      <c r="AB126" s="26"/>
      <c r="AC126" s="27"/>
      <c r="AD126" s="36" t="str">
        <f t="shared" si="21"/>
        <v/>
      </c>
      <c r="AE126" s="28"/>
      <c r="AF126" s="29"/>
      <c r="AG126" s="30"/>
      <c r="AH126" s="187" t="s">
        <v>519</v>
      </c>
      <c r="AI126" s="187" t="s">
        <v>520</v>
      </c>
      <c r="AJ126" s="187" t="s">
        <v>521</v>
      </c>
    </row>
    <row r="127" spans="1:36" s="5" customFormat="1" ht="15" customHeight="1" x14ac:dyDescent="0.15">
      <c r="A127" s="14" t="s">
        <v>6</v>
      </c>
      <c r="B127" s="15" t="s">
        <v>7</v>
      </c>
      <c r="C127" s="16" t="s">
        <v>47</v>
      </c>
      <c r="D127" s="17" t="s">
        <v>522</v>
      </c>
      <c r="E127" s="18" t="s">
        <v>523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0"/>
      <c r="P127" s="146"/>
      <c r="Q127" s="39"/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1"/>
        <v/>
      </c>
      <c r="AE127" s="28"/>
      <c r="AF127" s="29"/>
      <c r="AG127" s="30"/>
      <c r="AH127" s="187" t="s">
        <v>524</v>
      </c>
      <c r="AI127" s="187"/>
      <c r="AJ127" s="187"/>
    </row>
    <row r="128" spans="1:36" s="5" customFormat="1" ht="15" customHeight="1" x14ac:dyDescent="0.15">
      <c r="A128" s="14" t="s">
        <v>6</v>
      </c>
      <c r="B128" s="15" t="s">
        <v>7</v>
      </c>
      <c r="C128" s="16" t="s">
        <v>47</v>
      </c>
      <c r="D128" s="17" t="s">
        <v>525</v>
      </c>
      <c r="E128" s="18" t="s">
        <v>526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 t="s">
        <v>980</v>
      </c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0" t="s">
        <v>527</v>
      </c>
      <c r="P128" s="146" t="s">
        <v>328</v>
      </c>
      <c r="Q128" s="39">
        <v>44800</v>
      </c>
      <c r="R128" s="199" t="s">
        <v>107</v>
      </c>
      <c r="S128" s="200">
        <v>40</v>
      </c>
      <c r="T128" s="201" t="s">
        <v>528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529</v>
      </c>
      <c r="Z128" s="239" t="s">
        <v>150</v>
      </c>
      <c r="AA128" s="240"/>
      <c r="AB128" s="26"/>
      <c r="AC128" s="27"/>
      <c r="AD128" s="36" t="str">
        <f t="shared" si="21"/>
        <v/>
      </c>
      <c r="AE128" s="28"/>
      <c r="AF128" s="29"/>
      <c r="AG128" s="30"/>
      <c r="AH128" s="187" t="s">
        <v>585</v>
      </c>
      <c r="AI128" s="187" t="s">
        <v>586</v>
      </c>
      <c r="AJ128" s="187"/>
    </row>
    <row r="129" spans="1:36" s="5" customFormat="1" ht="15" customHeight="1" x14ac:dyDescent="0.15">
      <c r="A129" s="14" t="s">
        <v>6</v>
      </c>
      <c r="B129" s="15" t="s">
        <v>7</v>
      </c>
      <c r="C129" s="16" t="s">
        <v>47</v>
      </c>
      <c r="D129" s="17" t="s">
        <v>530</v>
      </c>
      <c r="E129" s="18" t="s">
        <v>531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1"/>
        <v/>
      </c>
      <c r="AE129" s="28"/>
      <c r="AF129" s="29"/>
      <c r="AG129" s="30"/>
      <c r="AH129" s="187" t="s">
        <v>532</v>
      </c>
      <c r="AI129" s="187"/>
      <c r="AJ129" s="187"/>
    </row>
    <row r="130" spans="1:36" s="5" customFormat="1" ht="15" customHeight="1" x14ac:dyDescent="0.15">
      <c r="A130" s="14" t="s">
        <v>6</v>
      </c>
      <c r="B130" s="15" t="s">
        <v>7</v>
      </c>
      <c r="C130" s="16" t="s">
        <v>47</v>
      </c>
      <c r="D130" s="17" t="s">
        <v>533</v>
      </c>
      <c r="E130" s="18" t="s">
        <v>534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0" t="s">
        <v>537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538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 t="shared" si="21"/>
        <v/>
      </c>
      <c r="AE130" s="28"/>
      <c r="AF130" s="29"/>
      <c r="AG130" s="30"/>
      <c r="AH130" s="187" t="s">
        <v>535</v>
      </c>
      <c r="AI130" s="187" t="s">
        <v>536</v>
      </c>
      <c r="AJ130" s="187"/>
    </row>
    <row r="131" spans="1:36" s="5" customFormat="1" ht="15" customHeight="1" x14ac:dyDescent="0.15">
      <c r="A131" s="14" t="s">
        <v>6</v>
      </c>
      <c r="B131" s="15" t="s">
        <v>7</v>
      </c>
      <c r="C131" s="16" t="s">
        <v>47</v>
      </c>
      <c r="D131" s="17" t="s">
        <v>539</v>
      </c>
      <c r="E131" s="18" t="s">
        <v>540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541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0" t="s">
        <v>542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1"/>
        <v/>
      </c>
      <c r="AE131" s="28"/>
      <c r="AF131" s="29"/>
      <c r="AG131" s="30"/>
      <c r="AH131" s="187" t="s">
        <v>543</v>
      </c>
      <c r="AI131" s="187" t="s">
        <v>597</v>
      </c>
      <c r="AJ131" s="187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544</v>
      </c>
      <c r="E132" s="18" t="s">
        <v>545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546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0" t="s">
        <v>547</v>
      </c>
      <c r="P132" s="146" t="s">
        <v>125</v>
      </c>
      <c r="Q132" s="39">
        <v>44809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1"/>
        <v/>
      </c>
      <c r="AE132" s="28"/>
      <c r="AF132" s="29"/>
      <c r="AG132" s="30"/>
      <c r="AH132" s="187" t="s">
        <v>548</v>
      </c>
      <c r="AI132" s="187" t="s">
        <v>549</v>
      </c>
      <c r="AJ132" s="187"/>
    </row>
    <row r="133" spans="1:36" s="5" customFormat="1" ht="15" customHeight="1" x14ac:dyDescent="0.15">
      <c r="A133" s="14" t="s">
        <v>6</v>
      </c>
      <c r="B133" s="15" t="s">
        <v>7</v>
      </c>
      <c r="C133" s="16" t="s">
        <v>47</v>
      </c>
      <c r="D133" s="17" t="s">
        <v>550</v>
      </c>
      <c r="E133" s="18" t="s">
        <v>551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0" t="s">
        <v>552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1"/>
        <v/>
      </c>
      <c r="AE133" s="28"/>
      <c r="AF133" s="29"/>
      <c r="AG133" s="30"/>
      <c r="AH133" s="187" t="s">
        <v>553</v>
      </c>
      <c r="AI133" s="187"/>
      <c r="AJ133" s="187"/>
    </row>
    <row r="134" spans="1:36" s="5" customFormat="1" ht="15" customHeight="1" x14ac:dyDescent="0.15">
      <c r="A134" s="14" t="s">
        <v>6</v>
      </c>
      <c r="B134" s="15" t="s">
        <v>7</v>
      </c>
      <c r="C134" s="16" t="s">
        <v>47</v>
      </c>
      <c r="D134" s="17" t="s">
        <v>554</v>
      </c>
      <c r="E134" s="18" t="s">
        <v>555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0" t="s">
        <v>557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558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559</v>
      </c>
      <c r="Z134" s="239" t="s">
        <v>150</v>
      </c>
      <c r="AA134" s="240"/>
      <c r="AB134" s="26"/>
      <c r="AC134" s="27"/>
      <c r="AD134" s="36" t="str">
        <f t="shared" si="21"/>
        <v/>
      </c>
      <c r="AE134" s="28"/>
      <c r="AF134" s="29"/>
      <c r="AG134" s="30"/>
      <c r="AH134" s="187" t="s">
        <v>556</v>
      </c>
      <c r="AI134" s="187"/>
      <c r="AJ134" s="187"/>
    </row>
    <row r="135" spans="1:36" s="5" customFormat="1" ht="15" customHeight="1" x14ac:dyDescent="0.15">
      <c r="A135" s="14" t="s">
        <v>8</v>
      </c>
      <c r="B135" s="15" t="s">
        <v>7</v>
      </c>
      <c r="C135" s="16" t="s">
        <v>9</v>
      </c>
      <c r="D135" s="17" t="s">
        <v>560</v>
      </c>
      <c r="E135" s="18" t="s">
        <v>561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1"/>
        <v/>
      </c>
      <c r="AE135" s="28"/>
      <c r="AF135" s="29"/>
      <c r="AG135" s="30"/>
      <c r="AH135" s="187" t="s">
        <v>562</v>
      </c>
      <c r="AI135" s="187"/>
      <c r="AJ135" s="187"/>
    </row>
    <row r="136" spans="1:36" s="4" customFormat="1" ht="15" customHeight="1" x14ac:dyDescent="0.15">
      <c r="A136" s="14" t="s">
        <v>6</v>
      </c>
      <c r="B136" s="15" t="s">
        <v>7</v>
      </c>
      <c r="C136" s="16" t="s">
        <v>563</v>
      </c>
      <c r="D136" s="17" t="s">
        <v>530</v>
      </c>
      <c r="E136" s="18" t="s">
        <v>564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1"/>
        <v/>
      </c>
      <c r="AE136" s="28"/>
      <c r="AF136" s="29"/>
      <c r="AG136" s="30"/>
      <c r="AH136" s="187" t="s">
        <v>532</v>
      </c>
      <c r="AI136" s="187"/>
      <c r="AJ136" s="187"/>
    </row>
    <row r="137" spans="1:36" s="4" customFormat="1" ht="15" customHeight="1" x14ac:dyDescent="0.15">
      <c r="A137" s="14" t="s">
        <v>6</v>
      </c>
      <c r="B137" s="15" t="s">
        <v>63</v>
      </c>
      <c r="C137" s="16" t="s">
        <v>563</v>
      </c>
      <c r="D137" s="17" t="s">
        <v>565</v>
      </c>
      <c r="E137" s="18" t="s">
        <v>566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1"/>
        <v/>
      </c>
      <c r="AE137" s="28"/>
      <c r="AF137" s="29"/>
      <c r="AG137" s="30"/>
      <c r="AH137" s="187"/>
      <c r="AI137" s="187"/>
      <c r="AJ137" s="187"/>
    </row>
    <row r="138" spans="1:36" s="4" customFormat="1" ht="15" customHeight="1" x14ac:dyDescent="0.15">
      <c r="A138" s="14" t="s">
        <v>6</v>
      </c>
      <c r="B138" s="15" t="s">
        <v>7</v>
      </c>
      <c r="C138" s="16" t="s">
        <v>47</v>
      </c>
      <c r="D138" s="17" t="s">
        <v>568</v>
      </c>
      <c r="E138" s="18" t="s">
        <v>569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1"/>
        <v/>
      </c>
      <c r="AE138" s="28"/>
      <c r="AF138" s="29"/>
      <c r="AG138" s="30"/>
      <c r="AH138" s="187" t="s">
        <v>570</v>
      </c>
      <c r="AI138" s="187"/>
      <c r="AJ138" s="187"/>
    </row>
    <row r="139" spans="1:36" s="4" customFormat="1" ht="15" customHeight="1" x14ac:dyDescent="0.15">
      <c r="A139" s="14" t="s">
        <v>6</v>
      </c>
      <c r="B139" s="15" t="s">
        <v>7</v>
      </c>
      <c r="C139" s="16" t="s">
        <v>47</v>
      </c>
      <c r="D139" s="17" t="s">
        <v>573</v>
      </c>
      <c r="E139" s="18" t="s">
        <v>574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1"/>
        <v/>
      </c>
      <c r="AE139" s="28"/>
      <c r="AF139" s="29"/>
      <c r="AG139" s="30"/>
      <c r="AH139" s="187" t="s">
        <v>575</v>
      </c>
      <c r="AI139" s="187" t="s">
        <v>576</v>
      </c>
      <c r="AJ139" s="187"/>
    </row>
    <row r="140" spans="1:36" s="4" customFormat="1" ht="15" customHeight="1" x14ac:dyDescent="0.15">
      <c r="A140" s="14" t="s">
        <v>8</v>
      </c>
      <c r="B140" s="15" t="s">
        <v>7</v>
      </c>
      <c r="C140" s="16" t="s">
        <v>47</v>
      </c>
      <c r="D140" s="17" t="s">
        <v>577</v>
      </c>
      <c r="E140" s="18" t="s">
        <v>578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1"/>
        <v/>
      </c>
      <c r="AE140" s="28"/>
      <c r="AF140" s="29"/>
      <c r="AG140" s="30"/>
      <c r="AH140" s="187" t="s">
        <v>579</v>
      </c>
      <c r="AI140" s="187" t="s">
        <v>580</v>
      </c>
      <c r="AJ140" s="187" t="s">
        <v>581</v>
      </c>
    </row>
    <row r="141" spans="1:36" s="4" customFormat="1" ht="15" customHeight="1" x14ac:dyDescent="0.15">
      <c r="A141" s="14" t="s">
        <v>8</v>
      </c>
      <c r="B141" s="15" t="s">
        <v>7</v>
      </c>
      <c r="C141" s="16" t="s">
        <v>47</v>
      </c>
      <c r="D141" s="17" t="s">
        <v>582</v>
      </c>
      <c r="E141" s="18" t="s">
        <v>583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1"/>
        <v/>
      </c>
      <c r="AE141" s="28"/>
      <c r="AF141" s="29"/>
      <c r="AG141" s="30"/>
      <c r="AH141" s="187" t="s">
        <v>584</v>
      </c>
      <c r="AI141" s="187"/>
      <c r="AJ141" s="187"/>
    </row>
    <row r="142" spans="1:36" s="4" customFormat="1" ht="15" customHeight="1" x14ac:dyDescent="0.15">
      <c r="A142" s="14" t="s">
        <v>6</v>
      </c>
      <c r="B142" s="15" t="s">
        <v>7</v>
      </c>
      <c r="C142" s="16" t="s">
        <v>47</v>
      </c>
      <c r="D142" s="17" t="s">
        <v>587</v>
      </c>
      <c r="E142" s="18" t="s">
        <v>604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1"/>
        <v/>
      </c>
      <c r="AE142" s="28"/>
      <c r="AF142" s="29"/>
      <c r="AG142" s="30"/>
      <c r="AH142" s="187" t="s">
        <v>605</v>
      </c>
      <c r="AI142" s="187"/>
      <c r="AJ142" s="187"/>
    </row>
    <row r="143" spans="1:36" s="5" customFormat="1" ht="15" customHeight="1" x14ac:dyDescent="0.15">
      <c r="A143" s="14" t="s">
        <v>6</v>
      </c>
      <c r="B143" s="15" t="s">
        <v>7</v>
      </c>
      <c r="C143" s="16" t="s">
        <v>47</v>
      </c>
      <c r="D143" s="17" t="s">
        <v>588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589</v>
      </c>
      <c r="K143" s="34">
        <f t="shared" si="20"/>
        <v>90</v>
      </c>
      <c r="L143" s="35">
        <f t="shared" si="23"/>
        <v>80</v>
      </c>
      <c r="M143" s="37" t="s">
        <v>107</v>
      </c>
      <c r="N143" s="38">
        <v>45</v>
      </c>
      <c r="O143" s="150" t="s">
        <v>590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591</v>
      </c>
      <c r="U143" s="202" t="s">
        <v>133</v>
      </c>
      <c r="V143" s="203">
        <v>44849</v>
      </c>
      <c r="W143" s="236" t="s">
        <v>107</v>
      </c>
      <c r="X143" s="237" t="s">
        <v>979</v>
      </c>
      <c r="Y143" s="238" t="s">
        <v>592</v>
      </c>
      <c r="Z143" s="239" t="s">
        <v>593</v>
      </c>
      <c r="AA143" s="240"/>
      <c r="AB143" s="26"/>
      <c r="AC143" s="27"/>
      <c r="AD143" s="36" t="str">
        <f t="shared" si="21"/>
        <v/>
      </c>
      <c r="AE143" s="28"/>
      <c r="AF143" s="29"/>
      <c r="AG143" s="30"/>
      <c r="AH143" s="187" t="s">
        <v>602</v>
      </c>
      <c r="AI143" s="187" t="s">
        <v>603</v>
      </c>
      <c r="AJ143" s="187"/>
    </row>
    <row r="144" spans="1:36" s="5" customFormat="1" ht="15" customHeight="1" x14ac:dyDescent="0.15">
      <c r="A144" s="14" t="s">
        <v>6</v>
      </c>
      <c r="B144" s="15" t="s">
        <v>7</v>
      </c>
      <c r="C144" s="16" t="s">
        <v>47</v>
      </c>
      <c r="D144" s="17" t="s">
        <v>598</v>
      </c>
      <c r="E144" s="18" t="s">
        <v>599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0" t="s">
        <v>600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1"/>
        <v/>
      </c>
      <c r="AE144" s="28"/>
      <c r="AF144" s="29"/>
      <c r="AG144" s="30"/>
      <c r="AH144" s="187" t="s">
        <v>601</v>
      </c>
      <c r="AI144" s="187"/>
      <c r="AJ144" s="187"/>
    </row>
    <row r="145" spans="1:36" s="5" customFormat="1" ht="15" customHeight="1" x14ac:dyDescent="0.15">
      <c r="A145" s="14" t="s">
        <v>8</v>
      </c>
      <c r="B145" s="15" t="s">
        <v>7</v>
      </c>
      <c r="C145" s="16" t="s">
        <v>47</v>
      </c>
      <c r="D145" s="17" t="s">
        <v>607</v>
      </c>
      <c r="E145" s="18" t="s">
        <v>608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 t="shared" si="21"/>
        <v/>
      </c>
      <c r="AE145" s="28"/>
      <c r="AF145" s="29"/>
      <c r="AG145" s="30"/>
      <c r="AH145" s="187"/>
      <c r="AI145" s="187"/>
      <c r="AJ145" s="187"/>
    </row>
    <row r="146" spans="1:36" s="4" customFormat="1" ht="15" customHeight="1" x14ac:dyDescent="0.15">
      <c r="A146" s="14" t="s">
        <v>6</v>
      </c>
      <c r="B146" s="15" t="s">
        <v>7</v>
      </c>
      <c r="C146" s="16" t="s">
        <v>47</v>
      </c>
      <c r="D146" s="17" t="s">
        <v>609</v>
      </c>
      <c r="E146" s="18" t="s">
        <v>610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0" t="s">
        <v>611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1"/>
        <v/>
      </c>
      <c r="AE146" s="28"/>
      <c r="AF146" s="29"/>
      <c r="AG146" s="30"/>
      <c r="AH146" s="187"/>
      <c r="AI146" s="187"/>
      <c r="AJ146" s="187"/>
    </row>
    <row r="147" spans="1:36" s="4" customFormat="1" ht="15" customHeight="1" x14ac:dyDescent="0.15">
      <c r="A147" s="14" t="s">
        <v>6</v>
      </c>
      <c r="B147" s="15" t="s">
        <v>7</v>
      </c>
      <c r="C147" s="16" t="s">
        <v>47</v>
      </c>
      <c r="D147" s="17" t="s">
        <v>612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0" t="s">
        <v>613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1"/>
        <v/>
      </c>
      <c r="AE147" s="28"/>
      <c r="AF147" s="29"/>
      <c r="AG147" s="30"/>
      <c r="AH147" s="187"/>
      <c r="AI147" s="187"/>
      <c r="AJ147" s="187"/>
    </row>
    <row r="148" spans="1:36" s="4" customFormat="1" ht="15" customHeight="1" x14ac:dyDescent="0.15">
      <c r="A148" s="14" t="s">
        <v>6</v>
      </c>
      <c r="B148" s="15" t="s">
        <v>7</v>
      </c>
      <c r="C148" s="16" t="s">
        <v>47</v>
      </c>
      <c r="D148" s="17" t="s">
        <v>612</v>
      </c>
      <c r="E148" s="18" t="s">
        <v>614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1"/>
        <v/>
      </c>
      <c r="AE148" s="28"/>
      <c r="AF148" s="29"/>
      <c r="AG148" s="30"/>
      <c r="AH148" s="187"/>
      <c r="AI148" s="187"/>
      <c r="AJ148" s="187"/>
    </row>
    <row r="149" spans="1:36" s="4" customFormat="1" ht="15" customHeight="1" x14ac:dyDescent="0.15">
      <c r="A149" s="14" t="s">
        <v>8</v>
      </c>
      <c r="B149" s="15" t="s">
        <v>7</v>
      </c>
      <c r="C149" s="16" t="s">
        <v>47</v>
      </c>
      <c r="D149" s="17" t="s">
        <v>615</v>
      </c>
      <c r="E149" s="18" t="s">
        <v>616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customHeight="1" x14ac:dyDescent="0.15">
      <c r="A150" s="14" t="s">
        <v>6</v>
      </c>
      <c r="B150" s="15" t="s">
        <v>7</v>
      </c>
      <c r="C150" s="16" t="s">
        <v>47</v>
      </c>
      <c r="D150" s="17" t="s">
        <v>617</v>
      </c>
      <c r="E150" s="18" t="s">
        <v>618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50</v>
      </c>
      <c r="L150" s="35">
        <f t="shared" si="23"/>
        <v>95</v>
      </c>
      <c r="M150" s="37" t="s">
        <v>186</v>
      </c>
      <c r="N150" s="38">
        <v>50</v>
      </c>
      <c r="O150" s="150"/>
      <c r="P150" s="146"/>
      <c r="Q150" s="39">
        <v>44813</v>
      </c>
      <c r="R150" s="199"/>
      <c r="S150" s="200"/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 t="shared" si="26"/>
        <v/>
      </c>
      <c r="AE150" s="28"/>
      <c r="AF150" s="29"/>
      <c r="AG150" s="30"/>
      <c r="AH150" s="187" t="s">
        <v>956</v>
      </c>
      <c r="AI150" s="187"/>
      <c r="AJ150" s="187"/>
    </row>
    <row r="151" spans="1:36" s="4" customFormat="1" ht="15" customHeight="1" x14ac:dyDescent="0.15">
      <c r="A151" s="14" t="s">
        <v>6</v>
      </c>
      <c r="B151" s="15" t="s">
        <v>7</v>
      </c>
      <c r="C151" s="16" t="s">
        <v>47</v>
      </c>
      <c r="D151" s="17" t="s">
        <v>617</v>
      </c>
      <c r="E151" s="18" t="s">
        <v>619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0</v>
      </c>
      <c r="L151" s="35">
        <f t="shared" si="23"/>
        <v>220</v>
      </c>
      <c r="M151" s="37"/>
      <c r="N151" s="38"/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 t="shared" si="26"/>
        <v/>
      </c>
      <c r="AE151" s="28"/>
      <c r="AF151" s="29"/>
      <c r="AG151" s="30"/>
      <c r="AH151" s="187" t="s">
        <v>956</v>
      </c>
      <c r="AI151" s="187"/>
      <c r="AJ151" s="187"/>
    </row>
    <row r="152" spans="1:36" s="4" customFormat="1" ht="15" customHeight="1" x14ac:dyDescent="0.15">
      <c r="A152" s="14" t="s">
        <v>6</v>
      </c>
      <c r="B152" s="15" t="s">
        <v>7</v>
      </c>
      <c r="C152" s="16" t="s">
        <v>47</v>
      </c>
      <c r="D152" s="17" t="s">
        <v>620</v>
      </c>
      <c r="E152" s="18" t="s">
        <v>621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0" t="s">
        <v>622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623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624</v>
      </c>
      <c r="Z152" s="239" t="s">
        <v>150</v>
      </c>
      <c r="AA152" s="240"/>
      <c r="AB152" s="26"/>
      <c r="AC152" s="27"/>
      <c r="AD152" s="36" t="str">
        <f t="shared" si="26"/>
        <v/>
      </c>
      <c r="AE152" s="28"/>
      <c r="AF152" s="29"/>
      <c r="AG152" s="30"/>
      <c r="AH152" s="187"/>
      <c r="AI152" s="187"/>
      <c r="AJ152" s="187"/>
    </row>
    <row r="153" spans="1:36" s="4" customFormat="1" ht="15" customHeight="1" x14ac:dyDescent="0.15">
      <c r="A153" s="14" t="s">
        <v>6</v>
      </c>
      <c r="B153" s="15" t="s">
        <v>7</v>
      </c>
      <c r="C153" s="16" t="s">
        <v>47</v>
      </c>
      <c r="D153" s="17" t="s">
        <v>626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0" t="s">
        <v>627</v>
      </c>
      <c r="P153" s="146" t="s">
        <v>125</v>
      </c>
      <c r="Q153" s="39">
        <v>44813</v>
      </c>
      <c r="R153" s="199" t="s">
        <v>460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6"/>
        <v/>
      </c>
      <c r="AE153" s="28"/>
      <c r="AF153" s="29"/>
      <c r="AG153" s="30"/>
      <c r="AH153" s="187" t="s">
        <v>977</v>
      </c>
      <c r="AI153" s="187" t="s">
        <v>978</v>
      </c>
      <c r="AJ153" s="187"/>
    </row>
    <row r="154" spans="1:36" s="4" customFormat="1" ht="15" customHeight="1" x14ac:dyDescent="0.15">
      <c r="A154" s="14" t="s">
        <v>6</v>
      </c>
      <c r="B154" s="15" t="s">
        <v>7</v>
      </c>
      <c r="C154" s="16" t="s">
        <v>47</v>
      </c>
      <c r="D154" s="17" t="s">
        <v>628</v>
      </c>
      <c r="E154" s="18" t="s">
        <v>629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0" t="s">
        <v>630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631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 t="shared" si="26"/>
        <v/>
      </c>
      <c r="AE154" s="28"/>
      <c r="AF154" s="29"/>
      <c r="AG154" s="30"/>
      <c r="AH154" s="187" t="s">
        <v>967</v>
      </c>
      <c r="AI154" s="187"/>
      <c r="AJ154" s="187"/>
    </row>
    <row r="155" spans="1:36" s="4" customFormat="1" ht="15" customHeight="1" x14ac:dyDescent="0.15">
      <c r="A155" s="14" t="s">
        <v>8</v>
      </c>
      <c r="B155" s="15" t="s">
        <v>7</v>
      </c>
      <c r="C155" s="16" t="s">
        <v>47</v>
      </c>
      <c r="D155" s="17" t="s">
        <v>632</v>
      </c>
      <c r="E155" s="18" t="s">
        <v>633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6"/>
        <v/>
      </c>
      <c r="AE155" s="28"/>
      <c r="AF155" s="29"/>
      <c r="AG155" s="30"/>
      <c r="AH155" s="187" t="s">
        <v>1010</v>
      </c>
      <c r="AI155" s="187" t="s">
        <v>1011</v>
      </c>
      <c r="AJ155" s="187"/>
    </row>
    <row r="156" spans="1:36" s="4" customFormat="1" ht="15" customHeight="1" x14ac:dyDescent="0.15">
      <c r="A156" s="14" t="s">
        <v>8</v>
      </c>
      <c r="B156" s="15" t="s">
        <v>7</v>
      </c>
      <c r="C156" s="16" t="s">
        <v>47</v>
      </c>
      <c r="D156" s="17" t="s">
        <v>634</v>
      </c>
      <c r="E156" s="18" t="s">
        <v>635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0" t="s">
        <v>636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637</v>
      </c>
      <c r="U156" s="202" t="s">
        <v>150</v>
      </c>
      <c r="V156" s="203"/>
      <c r="W156" s="236" t="s">
        <v>107</v>
      </c>
      <c r="X156" s="237">
        <v>62</v>
      </c>
      <c r="Y156" s="238" t="s">
        <v>638</v>
      </c>
      <c r="Z156" s="239" t="s">
        <v>151</v>
      </c>
      <c r="AA156" s="240"/>
      <c r="AB156" s="26"/>
      <c r="AC156" s="27"/>
      <c r="AD156" s="36" t="str">
        <f t="shared" si="26"/>
        <v/>
      </c>
      <c r="AE156" s="28"/>
      <c r="AF156" s="29"/>
      <c r="AG156" s="30"/>
      <c r="AH156" s="187"/>
      <c r="AI156" s="187"/>
      <c r="AJ156" s="187"/>
    </row>
    <row r="157" spans="1:36" s="4" customFormat="1" ht="15" customHeight="1" x14ac:dyDescent="0.15">
      <c r="A157" s="14" t="s">
        <v>6</v>
      </c>
      <c r="B157" s="15" t="s">
        <v>7</v>
      </c>
      <c r="C157" s="16" t="s">
        <v>47</v>
      </c>
      <c r="D157" s="17" t="s">
        <v>639</v>
      </c>
      <c r="E157" s="18" t="s">
        <v>640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0" t="s">
        <v>641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26"/>
        <v/>
      </c>
      <c r="AE157" s="28"/>
      <c r="AF157" s="29"/>
      <c r="AG157" s="30"/>
      <c r="AH157" s="187"/>
      <c r="AI157" s="187"/>
      <c r="AJ157" s="187"/>
    </row>
    <row r="158" spans="1:36" s="4" customFormat="1" ht="15" customHeight="1" x14ac:dyDescent="0.15">
      <c r="A158" s="14" t="s">
        <v>6</v>
      </c>
      <c r="B158" s="15" t="s">
        <v>7</v>
      </c>
      <c r="C158" s="16" t="s">
        <v>47</v>
      </c>
      <c r="D158" s="17" t="s">
        <v>642</v>
      </c>
      <c r="E158" s="18" t="s">
        <v>643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0" t="s">
        <v>644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645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646</v>
      </c>
      <c r="Z158" s="239" t="s">
        <v>150</v>
      </c>
      <c r="AA158" s="240"/>
      <c r="AB158" s="26"/>
      <c r="AC158" s="27"/>
      <c r="AD158" s="36" t="str">
        <f t="shared" si="26"/>
        <v/>
      </c>
      <c r="AE158" s="28"/>
      <c r="AF158" s="29"/>
      <c r="AG158" s="30"/>
      <c r="AH158" s="187"/>
      <c r="AI158" s="187"/>
      <c r="AJ158" s="187"/>
    </row>
    <row r="159" spans="1:36" s="4" customFormat="1" ht="15" customHeight="1" x14ac:dyDescent="0.15">
      <c r="A159" s="14" t="s">
        <v>8</v>
      </c>
      <c r="B159" s="15" t="s">
        <v>7</v>
      </c>
      <c r="C159" s="16" t="s">
        <v>47</v>
      </c>
      <c r="D159" s="17" t="s">
        <v>647</v>
      </c>
      <c r="E159" s="18" t="s">
        <v>648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0" t="s">
        <v>649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650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651</v>
      </c>
      <c r="Z159" s="239" t="s">
        <v>150</v>
      </c>
      <c r="AA159" s="240"/>
      <c r="AB159" s="26"/>
      <c r="AC159" s="27"/>
      <c r="AD159" s="36" t="str">
        <f t="shared" si="26"/>
        <v/>
      </c>
      <c r="AE159" s="28"/>
      <c r="AF159" s="29"/>
      <c r="AG159" s="30"/>
      <c r="AH159" s="187"/>
      <c r="AI159" s="187"/>
      <c r="AJ159" s="187"/>
    </row>
    <row r="160" spans="1:36" s="4" customFormat="1" ht="15" customHeight="1" x14ac:dyDescent="0.15">
      <c r="A160" s="14" t="s">
        <v>8</v>
      </c>
      <c r="B160" s="15" t="s">
        <v>7</v>
      </c>
      <c r="C160" s="16" t="s">
        <v>47</v>
      </c>
      <c r="D160" s="17" t="s">
        <v>398</v>
      </c>
      <c r="E160" s="18" t="s">
        <v>652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0" t="s">
        <v>653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654</v>
      </c>
      <c r="U160" s="202" t="s">
        <v>133</v>
      </c>
      <c r="V160" s="203">
        <v>44849</v>
      </c>
      <c r="W160" s="236" t="s">
        <v>460</v>
      </c>
      <c r="X160" s="237">
        <v>50</v>
      </c>
      <c r="Y160" s="238"/>
      <c r="Z160" s="239"/>
      <c r="AA160" s="240"/>
      <c r="AB160" s="26"/>
      <c r="AC160" s="27"/>
      <c r="AD160" s="36" t="str">
        <f t="shared" si="26"/>
        <v/>
      </c>
      <c r="AE160" s="28"/>
      <c r="AF160" s="29"/>
      <c r="AG160" s="30"/>
      <c r="AH160" s="187" t="s">
        <v>1015</v>
      </c>
      <c r="AI160" s="187"/>
      <c r="AJ160" s="187"/>
    </row>
    <row r="161" spans="1:36" s="4" customFormat="1" ht="15" customHeight="1" x14ac:dyDescent="0.15">
      <c r="A161" s="14" t="s">
        <v>8</v>
      </c>
      <c r="B161" s="15" t="s">
        <v>7</v>
      </c>
      <c r="C161" s="16" t="s">
        <v>47</v>
      </c>
      <c r="D161" s="17" t="s">
        <v>655</v>
      </c>
      <c r="E161" s="18" t="s">
        <v>656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0" t="s">
        <v>657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658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26"/>
        <v/>
      </c>
      <c r="AE161" s="28"/>
      <c r="AF161" s="29"/>
      <c r="AG161" s="30"/>
      <c r="AH161" s="187" t="s">
        <v>969</v>
      </c>
      <c r="AI161" s="187"/>
      <c r="AJ161" s="187"/>
    </row>
    <row r="162" spans="1:36" s="4" customFormat="1" ht="15" customHeight="1" x14ac:dyDescent="0.15">
      <c r="A162" s="14" t="s">
        <v>6</v>
      </c>
      <c r="B162" s="15" t="s">
        <v>7</v>
      </c>
      <c r="C162" s="16" t="s">
        <v>47</v>
      </c>
      <c r="D162" s="17" t="s">
        <v>659</v>
      </c>
      <c r="E162" s="18" t="s">
        <v>660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0" t="s">
        <v>661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26"/>
        <v/>
      </c>
      <c r="AE162" s="28"/>
      <c r="AF162" s="29"/>
      <c r="AG162" s="30"/>
      <c r="AH162" s="187"/>
      <c r="AI162" s="187"/>
      <c r="AJ162" s="187"/>
    </row>
    <row r="163" spans="1:36" s="4" customFormat="1" ht="15" customHeight="1" x14ac:dyDescent="0.15">
      <c r="A163" s="14" t="s">
        <v>8</v>
      </c>
      <c r="B163" s="15" t="s">
        <v>7</v>
      </c>
      <c r="C163" s="16" t="s">
        <v>47</v>
      </c>
      <c r="D163" s="17" t="s">
        <v>662</v>
      </c>
      <c r="E163" s="18" t="s">
        <v>663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26"/>
        <v/>
      </c>
      <c r="AE163" s="28"/>
      <c r="AF163" s="29"/>
      <c r="AG163" s="30"/>
      <c r="AH163" s="187"/>
      <c r="AI163" s="187"/>
      <c r="AJ163" s="187"/>
    </row>
    <row r="164" spans="1:36" s="4" customFormat="1" ht="15" customHeight="1" x14ac:dyDescent="0.15">
      <c r="A164" s="14" t="s">
        <v>6</v>
      </c>
      <c r="B164" s="15" t="s">
        <v>7</v>
      </c>
      <c r="C164" s="16" t="s">
        <v>47</v>
      </c>
      <c r="D164" s="17" t="s">
        <v>664</v>
      </c>
      <c r="E164" s="18" t="s">
        <v>665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666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667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customHeight="1" x14ac:dyDescent="0.15">
      <c r="A165" s="14" t="s">
        <v>8</v>
      </c>
      <c r="B165" s="15" t="s">
        <v>7</v>
      </c>
      <c r="C165" s="16" t="s">
        <v>47</v>
      </c>
      <c r="D165" s="17" t="s">
        <v>669</v>
      </c>
      <c r="E165" s="18" t="s">
        <v>670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668</v>
      </c>
      <c r="AE165" s="28"/>
      <c r="AF165" s="29"/>
      <c r="AG165" s="30"/>
      <c r="AH165" s="187"/>
      <c r="AI165" s="187"/>
      <c r="AJ165" s="187"/>
    </row>
    <row r="166" spans="1:36" s="4" customFormat="1" ht="15" customHeight="1" x14ac:dyDescent="0.1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671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672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673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668</v>
      </c>
      <c r="AE166" s="28"/>
      <c r="AF166" s="29"/>
      <c r="AG166" s="30"/>
      <c r="AH166" s="187"/>
      <c r="AI166" s="187"/>
      <c r="AJ166" s="187"/>
    </row>
    <row r="167" spans="1:36" s="4" customFormat="1" ht="15" customHeight="1" x14ac:dyDescent="0.1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674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675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676</v>
      </c>
      <c r="Z167" s="239" t="s">
        <v>150</v>
      </c>
      <c r="AA167" s="240"/>
      <c r="AB167" s="26"/>
      <c r="AC167" s="27"/>
      <c r="AD167" s="36" t="s">
        <v>668</v>
      </c>
      <c r="AE167" s="28"/>
      <c r="AF167" s="29"/>
      <c r="AG167" s="30"/>
      <c r="AH167" s="187"/>
      <c r="AI167" s="187"/>
      <c r="AJ167" s="187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677</v>
      </c>
      <c r="E168" s="18" t="s">
        <v>678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679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680</v>
      </c>
      <c r="AF168" s="29">
        <v>44811</v>
      </c>
      <c r="AG168" s="30"/>
      <c r="AH168" s="187"/>
      <c r="AI168" s="187"/>
      <c r="AJ168" s="187"/>
    </row>
    <row r="169" spans="1:36" s="4" customFormat="1" ht="15" customHeight="1" x14ac:dyDescent="0.15">
      <c r="A169" s="14" t="s">
        <v>8</v>
      </c>
      <c r="B169" s="15" t="s">
        <v>7</v>
      </c>
      <c r="C169" s="16" t="s">
        <v>47</v>
      </c>
      <c r="D169" s="17" t="s">
        <v>677</v>
      </c>
      <c r="E169" s="18" t="s">
        <v>681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682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683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684</v>
      </c>
      <c r="Z169" s="239" t="s">
        <v>150</v>
      </c>
      <c r="AA169" s="240"/>
      <c r="AB169" s="26"/>
      <c r="AC169" s="27"/>
      <c r="AD169" s="36" t="s">
        <v>668</v>
      </c>
      <c r="AE169" s="28"/>
      <c r="AF169" s="29"/>
      <c r="AG169" s="30"/>
      <c r="AH169" s="187"/>
      <c r="AI169" s="187"/>
      <c r="AJ169" s="187"/>
    </row>
    <row r="170" spans="1:36" s="178" customFormat="1" ht="15" customHeight="1" x14ac:dyDescent="0.15">
      <c r="A170" s="14" t="s">
        <v>6</v>
      </c>
      <c r="B170" s="15" t="s">
        <v>7</v>
      </c>
      <c r="C170" s="166" t="s">
        <v>47</v>
      </c>
      <c r="D170" s="17" t="s">
        <v>685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686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687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688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customHeight="1" x14ac:dyDescent="0.15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customHeight="1" x14ac:dyDescent="0.15">
      <c r="A172" s="14" t="s">
        <v>6</v>
      </c>
      <c r="B172" s="15" t="s">
        <v>7</v>
      </c>
      <c r="C172" s="166" t="s">
        <v>47</v>
      </c>
      <c r="D172" s="17" t="s">
        <v>689</v>
      </c>
      <c r="E172" s="167" t="s">
        <v>690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906</v>
      </c>
      <c r="E173" s="18" t="s">
        <v>691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692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668</v>
      </c>
      <c r="AE173" s="28"/>
      <c r="AF173" s="29"/>
      <c r="AG173" s="30"/>
      <c r="AH173" s="187"/>
      <c r="AI173" s="187"/>
      <c r="AJ173" s="187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398</v>
      </c>
      <c r="E174" s="18" t="s">
        <v>693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694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695</v>
      </c>
      <c r="U174" s="202" t="s">
        <v>133</v>
      </c>
      <c r="V174" s="203">
        <v>44849</v>
      </c>
      <c r="W174" s="236" t="s">
        <v>460</v>
      </c>
      <c r="X174" s="237">
        <v>50</v>
      </c>
      <c r="Y174" s="238"/>
      <c r="Z174" s="239"/>
      <c r="AA174" s="240"/>
      <c r="AB174" s="26"/>
      <c r="AC174" s="27"/>
      <c r="AD174" s="36" t="s">
        <v>668</v>
      </c>
      <c r="AE174" s="28"/>
      <c r="AF174" s="29"/>
      <c r="AG174" s="30"/>
      <c r="AH174" s="187" t="s">
        <v>1015</v>
      </c>
      <c r="AI174" s="187"/>
      <c r="AJ174" s="187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696</v>
      </c>
      <c r="E175" s="18" t="s">
        <v>604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973</v>
      </c>
      <c r="AI175" s="187"/>
      <c r="AJ175" s="187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697</v>
      </c>
      <c r="E176" s="18" t="s">
        <v>698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0" t="s">
        <v>699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3"/>
        <v/>
      </c>
      <c r="AE176" s="28"/>
      <c r="AF176" s="29"/>
      <c r="AG176" s="30"/>
      <c r="AH176" s="187" t="s">
        <v>974</v>
      </c>
      <c r="AI176" s="187" t="s">
        <v>975</v>
      </c>
      <c r="AJ176" s="187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700</v>
      </c>
      <c r="E177" s="18" t="s">
        <v>701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0" t="s">
        <v>702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703</v>
      </c>
      <c r="U177" s="202" t="s">
        <v>133</v>
      </c>
      <c r="V177" s="203">
        <v>44849</v>
      </c>
      <c r="W177" s="236" t="s">
        <v>460</v>
      </c>
      <c r="X177" s="237">
        <v>50</v>
      </c>
      <c r="Y177" s="238"/>
      <c r="Z177" s="239"/>
      <c r="AA177" s="240"/>
      <c r="AB177" s="26"/>
      <c r="AC177" s="27"/>
      <c r="AD177" s="36" t="str">
        <f t="shared" si="33"/>
        <v/>
      </c>
      <c r="AE177" s="28"/>
      <c r="AF177" s="29"/>
      <c r="AG177" s="30"/>
      <c r="AH177" s="187" t="s">
        <v>976</v>
      </c>
      <c r="AI177" s="187"/>
      <c r="AJ177" s="187"/>
    </row>
    <row r="178" spans="1:36" s="5" customFormat="1" ht="15" customHeight="1" x14ac:dyDescent="0.15">
      <c r="A178" s="14" t="s">
        <v>8</v>
      </c>
      <c r="B178" s="15" t="s">
        <v>63</v>
      </c>
      <c r="C178" s="16" t="s">
        <v>704</v>
      </c>
      <c r="D178" s="17" t="s">
        <v>123</v>
      </c>
      <c r="E178" s="18" t="s">
        <v>705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706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3"/>
        <v/>
      </c>
      <c r="AE178" s="28"/>
      <c r="AF178" s="29"/>
      <c r="AG178" s="30"/>
      <c r="AH178" s="187" t="s">
        <v>166</v>
      </c>
      <c r="AI178" s="187"/>
      <c r="AJ178" s="187"/>
    </row>
    <row r="179" spans="1:36" s="5" customFormat="1" ht="15" customHeight="1" x14ac:dyDescent="0.15">
      <c r="A179" s="14" t="s">
        <v>8</v>
      </c>
      <c r="B179" s="15" t="s">
        <v>63</v>
      </c>
      <c r="C179" s="16" t="s">
        <v>704</v>
      </c>
      <c r="D179" s="17" t="s">
        <v>225</v>
      </c>
      <c r="E179" s="18" t="s">
        <v>656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0" t="s">
        <v>707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3"/>
        <v/>
      </c>
      <c r="AE179" s="28"/>
      <c r="AF179" s="29"/>
      <c r="AG179" s="30"/>
      <c r="AH179" s="187" t="s">
        <v>1059</v>
      </c>
      <c r="AI179" s="187"/>
      <c r="AJ179" s="187"/>
    </row>
    <row r="180" spans="1:36" s="5" customFormat="1" ht="15" customHeight="1" x14ac:dyDescent="0.15">
      <c r="A180" s="14" t="s">
        <v>6</v>
      </c>
      <c r="B180" s="15" t="s">
        <v>7</v>
      </c>
      <c r="C180" s="16" t="s">
        <v>47</v>
      </c>
      <c r="D180" s="17" t="s">
        <v>708</v>
      </c>
      <c r="E180" s="18" t="s">
        <v>709</v>
      </c>
      <c r="F180" s="19">
        <v>41451</v>
      </c>
      <c r="G180" s="32">
        <f t="shared" si="29"/>
        <v>160</v>
      </c>
      <c r="H180" s="12" t="s">
        <v>46</v>
      </c>
      <c r="I180" s="33">
        <f t="shared" si="30"/>
        <v>145</v>
      </c>
      <c r="J180" s="11"/>
      <c r="K180" s="34">
        <f t="shared" si="31"/>
        <v>160</v>
      </c>
      <c r="L180" s="35">
        <f t="shared" si="32"/>
        <v>-15</v>
      </c>
      <c r="M180" s="37" t="s">
        <v>107</v>
      </c>
      <c r="N180" s="38">
        <v>80</v>
      </c>
      <c r="O180" s="150" t="s">
        <v>710</v>
      </c>
      <c r="P180" s="146" t="s">
        <v>133</v>
      </c>
      <c r="Q180" s="39"/>
      <c r="R180" s="199" t="s">
        <v>107</v>
      </c>
      <c r="S180" s="200">
        <v>80</v>
      </c>
      <c r="T180" s="201" t="s">
        <v>711</v>
      </c>
      <c r="U180" s="202" t="s">
        <v>150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 t="shared" si="33"/>
        <v/>
      </c>
      <c r="AE180" s="28"/>
      <c r="AF180" s="29"/>
      <c r="AG180" s="30"/>
      <c r="AH180" s="187" t="s">
        <v>1018</v>
      </c>
      <c r="AI180" s="187"/>
      <c r="AJ180" s="187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712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3"/>
        <v/>
      </c>
      <c r="AE181" s="28"/>
      <c r="AF181" s="29"/>
      <c r="AG181" s="30"/>
      <c r="AH181" s="187" t="s">
        <v>1016</v>
      </c>
      <c r="AI181" s="187"/>
      <c r="AJ181" s="187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713</v>
      </c>
      <c r="E182" s="18" t="s">
        <v>714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0" t="s">
        <v>799</v>
      </c>
      <c r="P182" s="146" t="s">
        <v>150</v>
      </c>
      <c r="Q182" s="39"/>
      <c r="R182" s="199" t="s">
        <v>107</v>
      </c>
      <c r="S182" s="200">
        <v>110</v>
      </c>
      <c r="T182" s="201" t="s">
        <v>800</v>
      </c>
      <c r="U182" s="202" t="s">
        <v>151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3"/>
        <v/>
      </c>
      <c r="AE182" s="28"/>
      <c r="AF182" s="29"/>
      <c r="AG182" s="30"/>
      <c r="AH182" s="187"/>
      <c r="AI182" s="187"/>
      <c r="AJ182" s="187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715</v>
      </c>
      <c r="E183" s="18" t="s">
        <v>716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0" t="s">
        <v>717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3"/>
        <v/>
      </c>
      <c r="AE183" s="28"/>
      <c r="AF183" s="29"/>
      <c r="AG183" s="30"/>
      <c r="AH183" s="187"/>
      <c r="AI183" s="187"/>
      <c r="AJ183" s="187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718</v>
      </c>
      <c r="E184" s="18" t="s">
        <v>719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0" t="s">
        <v>720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721</v>
      </c>
      <c r="U184" s="202" t="s">
        <v>150</v>
      </c>
      <c r="V184" s="203"/>
      <c r="W184" s="236" t="s">
        <v>107</v>
      </c>
      <c r="X184" s="237">
        <v>45</v>
      </c>
      <c r="Y184" s="238" t="s">
        <v>721</v>
      </c>
      <c r="Z184" s="239" t="s">
        <v>151</v>
      </c>
      <c r="AA184" s="240"/>
      <c r="AB184" s="26"/>
      <c r="AC184" s="27"/>
      <c r="AD184" s="36" t="str">
        <f t="shared" si="33"/>
        <v/>
      </c>
      <c r="AE184" s="28"/>
      <c r="AF184" s="29"/>
      <c r="AG184" s="30"/>
      <c r="AH184" s="187"/>
      <c r="AI184" s="187"/>
      <c r="AJ184" s="187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722</v>
      </c>
      <c r="E185" s="18" t="s">
        <v>723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f>63+10</f>
        <v>73</v>
      </c>
      <c r="O185" s="150" t="s">
        <v>725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724</v>
      </c>
      <c r="U185" s="202" t="s">
        <v>150</v>
      </c>
      <c r="V185" s="203"/>
      <c r="W185" s="236" t="s">
        <v>460</v>
      </c>
      <c r="X185" s="237">
        <v>54</v>
      </c>
      <c r="Y185" s="238"/>
      <c r="Z185" s="239"/>
      <c r="AA185" s="240"/>
      <c r="AB185" s="26"/>
      <c r="AC185" s="27"/>
      <c r="AD185" s="36" t="str">
        <f t="shared" si="33"/>
        <v/>
      </c>
      <c r="AE185" s="28"/>
      <c r="AF185" s="29"/>
      <c r="AG185" s="30"/>
      <c r="AH185" s="187" t="s">
        <v>964</v>
      </c>
      <c r="AI185" s="187"/>
      <c r="AJ185" s="187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726</v>
      </c>
      <c r="E186" s="18" t="s">
        <v>727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3"/>
        <v/>
      </c>
      <c r="AE186" s="28"/>
      <c r="AF186" s="29"/>
      <c r="AG186" s="30"/>
      <c r="AH186" s="187" t="s">
        <v>962</v>
      </c>
      <c r="AI186" s="187" t="s">
        <v>963</v>
      </c>
      <c r="AJ186" s="187"/>
    </row>
    <row r="187" spans="1:36" s="5" customFormat="1" ht="15" customHeight="1" x14ac:dyDescent="0.15">
      <c r="A187" s="14" t="s">
        <v>6</v>
      </c>
      <c r="B187" s="15" t="s">
        <v>63</v>
      </c>
      <c r="C187" s="16" t="s">
        <v>563</v>
      </c>
      <c r="D187" s="17" t="s">
        <v>728</v>
      </c>
      <c r="E187" s="18" t="s">
        <v>729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0" t="s">
        <v>730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731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732</v>
      </c>
      <c r="Z187" s="239" t="s">
        <v>150</v>
      </c>
      <c r="AA187" s="240"/>
      <c r="AB187" s="26"/>
      <c r="AC187" s="27"/>
      <c r="AD187" s="36" t="str">
        <f t="shared" si="33"/>
        <v/>
      </c>
      <c r="AE187" s="28"/>
      <c r="AF187" s="29"/>
      <c r="AG187" s="30"/>
      <c r="AH187" s="187"/>
      <c r="AI187" s="187"/>
      <c r="AJ187" s="187"/>
    </row>
    <row r="188" spans="1:36" s="5" customFormat="1" ht="15" customHeight="1" x14ac:dyDescent="0.15">
      <c r="A188" s="14" t="s">
        <v>8</v>
      </c>
      <c r="B188" s="15" t="s">
        <v>63</v>
      </c>
      <c r="C188" s="16" t="s">
        <v>704</v>
      </c>
      <c r="D188" s="17" t="s">
        <v>733</v>
      </c>
      <c r="E188" s="18" t="s">
        <v>734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0" t="s">
        <v>735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3"/>
        <v/>
      </c>
      <c r="AE188" s="28"/>
      <c r="AF188" s="29"/>
      <c r="AG188" s="30"/>
      <c r="AH188" s="187"/>
      <c r="AI188" s="187"/>
      <c r="AJ188" s="187"/>
    </row>
    <row r="189" spans="1:36" s="5" customFormat="1" ht="15" customHeight="1" x14ac:dyDescent="0.15">
      <c r="A189" s="14" t="s">
        <v>6</v>
      </c>
      <c r="B189" s="15" t="s">
        <v>63</v>
      </c>
      <c r="C189" s="16" t="s">
        <v>442</v>
      </c>
      <c r="D189" s="17" t="s">
        <v>736</v>
      </c>
      <c r="E189" s="18" t="s">
        <v>737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3"/>
        <v/>
      </c>
      <c r="AE189" s="28"/>
      <c r="AF189" s="29"/>
      <c r="AG189" s="30"/>
      <c r="AH189" s="187"/>
      <c r="AI189" s="187"/>
      <c r="AJ189" s="187"/>
    </row>
    <row r="190" spans="1:36" s="5" customFormat="1" ht="15" customHeight="1" x14ac:dyDescent="0.15">
      <c r="A190" s="14" t="s">
        <v>6</v>
      </c>
      <c r="B190" s="15" t="s">
        <v>63</v>
      </c>
      <c r="C190" s="16" t="s">
        <v>563</v>
      </c>
      <c r="D190" s="17" t="s">
        <v>738</v>
      </c>
      <c r="E190" s="18" t="s">
        <v>739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0" t="s">
        <v>740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741</v>
      </c>
      <c r="U190" s="202" t="s">
        <v>981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3"/>
        <v/>
      </c>
      <c r="AE190" s="28"/>
      <c r="AF190" s="29"/>
      <c r="AG190" s="30"/>
      <c r="AH190" s="187" t="s">
        <v>1061</v>
      </c>
      <c r="AI190" s="187"/>
      <c r="AJ190" s="187"/>
    </row>
    <row r="191" spans="1:36" s="5" customFormat="1" ht="15" customHeight="1" x14ac:dyDescent="0.15">
      <c r="A191" s="14" t="s">
        <v>8</v>
      </c>
      <c r="B191" s="15" t="s">
        <v>7</v>
      </c>
      <c r="C191" s="16" t="s">
        <v>47</v>
      </c>
      <c r="D191" s="17" t="s">
        <v>742</v>
      </c>
      <c r="E191" s="18" t="s">
        <v>743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0" t="s">
        <v>744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3"/>
        <v/>
      </c>
      <c r="AE191" s="28"/>
      <c r="AF191" s="29"/>
      <c r="AG191" s="30"/>
      <c r="AH191" s="187" t="s">
        <v>948</v>
      </c>
      <c r="AI191" s="187"/>
      <c r="AJ191" s="187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745</v>
      </c>
      <c r="E192" s="18" t="s">
        <v>746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3"/>
        <v/>
      </c>
      <c r="AE192" s="28"/>
      <c r="AF192" s="29"/>
      <c r="AG192" s="30"/>
      <c r="AH192" s="187" t="s">
        <v>972</v>
      </c>
      <c r="AI192" s="187"/>
      <c r="AJ192" s="187"/>
    </row>
    <row r="193" spans="1:36" s="5" customFormat="1" ht="15" customHeight="1" x14ac:dyDescent="0.15">
      <c r="A193" s="14" t="s">
        <v>6</v>
      </c>
      <c r="B193" s="15" t="s">
        <v>63</v>
      </c>
      <c r="C193" s="16" t="s">
        <v>563</v>
      </c>
      <c r="D193" s="17" t="s">
        <v>747</v>
      </c>
      <c r="E193" s="18" t="s">
        <v>599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0" t="s">
        <v>748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3"/>
        <v/>
      </c>
      <c r="AE193" s="28"/>
      <c r="AF193" s="29"/>
      <c r="AG193" s="30"/>
      <c r="AH193" s="187" t="s">
        <v>1051</v>
      </c>
      <c r="AI193" s="187"/>
      <c r="AJ193" s="187"/>
    </row>
    <row r="194" spans="1:36" s="5" customFormat="1" ht="15" customHeight="1" x14ac:dyDescent="0.15">
      <c r="A194" s="14" t="s">
        <v>6</v>
      </c>
      <c r="B194" s="15" t="s">
        <v>63</v>
      </c>
      <c r="C194" s="16" t="s">
        <v>47</v>
      </c>
      <c r="D194" s="17" t="s">
        <v>260</v>
      </c>
      <c r="E194" s="18" t="s">
        <v>749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0" t="s">
        <v>750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3"/>
        <v/>
      </c>
      <c r="AE194" s="28"/>
      <c r="AF194" s="29"/>
      <c r="AG194" s="30"/>
      <c r="AH194" s="187" t="s">
        <v>1060</v>
      </c>
      <c r="AI194" s="187"/>
      <c r="AJ194" s="187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751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0" t="s">
        <v>755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756</v>
      </c>
      <c r="U195" s="202" t="s">
        <v>150</v>
      </c>
      <c r="V195" s="203"/>
      <c r="W195" s="236" t="s">
        <v>107</v>
      </c>
      <c r="X195" s="237">
        <v>60</v>
      </c>
      <c r="Y195" s="238" t="s">
        <v>757</v>
      </c>
      <c r="Z195" s="239" t="s">
        <v>151</v>
      </c>
      <c r="AA195" s="240"/>
      <c r="AB195" s="26"/>
      <c r="AC195" s="27"/>
      <c r="AD195" s="36" t="str">
        <f t="shared" si="33"/>
        <v/>
      </c>
      <c r="AE195" s="28"/>
      <c r="AF195" s="29"/>
      <c r="AG195" s="30"/>
      <c r="AH195" s="187" t="s">
        <v>954</v>
      </c>
      <c r="AI195" s="187"/>
      <c r="AJ195" s="187"/>
    </row>
    <row r="196" spans="1:36" s="4" customFormat="1" ht="15" customHeight="1" x14ac:dyDescent="0.15">
      <c r="A196" s="14" t="s">
        <v>8</v>
      </c>
      <c r="B196" s="15" t="s">
        <v>63</v>
      </c>
      <c r="C196" s="16" t="s">
        <v>704</v>
      </c>
      <c r="D196" s="17" t="s">
        <v>752</v>
      </c>
      <c r="E196" s="18" t="s">
        <v>753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0" t="s">
        <v>754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3"/>
        <v/>
      </c>
      <c r="AE196" s="28"/>
      <c r="AF196" s="29"/>
      <c r="AG196" s="30"/>
      <c r="AH196" s="187"/>
      <c r="AI196" s="187"/>
      <c r="AJ196" s="187"/>
    </row>
    <row r="197" spans="1:36" s="5" customFormat="1" ht="15" customHeight="1" x14ac:dyDescent="0.15">
      <c r="A197" s="14" t="s">
        <v>6</v>
      </c>
      <c r="B197" s="15" t="s">
        <v>63</v>
      </c>
      <c r="C197" s="16" t="s">
        <v>563</v>
      </c>
      <c r="D197" s="17" t="s">
        <v>758</v>
      </c>
      <c r="E197" s="18" t="s">
        <v>759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0" t="s">
        <v>761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3"/>
        <v/>
      </c>
      <c r="AE197" s="28"/>
      <c r="AF197" s="29"/>
      <c r="AG197" s="30"/>
      <c r="AH197" s="187" t="s">
        <v>1055</v>
      </c>
      <c r="AI197" s="187"/>
      <c r="AJ197" s="187"/>
    </row>
    <row r="198" spans="1:36" s="5" customFormat="1" ht="15" customHeight="1" x14ac:dyDescent="0.15">
      <c r="A198" s="14" t="s">
        <v>6</v>
      </c>
      <c r="B198" s="15" t="s">
        <v>63</v>
      </c>
      <c r="C198" s="16" t="s">
        <v>563</v>
      </c>
      <c r="D198" s="17" t="s">
        <v>758</v>
      </c>
      <c r="E198" s="18" t="s">
        <v>760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3"/>
        <v/>
      </c>
      <c r="AE198" s="28"/>
      <c r="AF198" s="29"/>
      <c r="AG198" s="30"/>
      <c r="AH198" s="187" t="s">
        <v>1054</v>
      </c>
      <c r="AI198" s="187"/>
      <c r="AJ198" s="187"/>
    </row>
    <row r="199" spans="1:36" s="5" customFormat="1" ht="15" customHeight="1" x14ac:dyDescent="0.15">
      <c r="A199" s="14" t="s">
        <v>8</v>
      </c>
      <c r="B199" s="15" t="s">
        <v>63</v>
      </c>
      <c r="C199" s="16" t="s">
        <v>704</v>
      </c>
      <c r="D199" s="17" t="s">
        <v>762</v>
      </c>
      <c r="E199" s="18" t="s">
        <v>763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0" t="s">
        <v>764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3"/>
        <v/>
      </c>
      <c r="AE199" s="28"/>
      <c r="AF199" s="29"/>
      <c r="AG199" s="30"/>
      <c r="AH199" s="187"/>
      <c r="AI199" s="187"/>
      <c r="AJ199" s="187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373</v>
      </c>
      <c r="E200" s="18" t="s">
        <v>819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0" t="s">
        <v>765</v>
      </c>
      <c r="P200" s="146" t="s">
        <v>125</v>
      </c>
      <c r="Q200" s="39">
        <v>44827</v>
      </c>
      <c r="R200" s="199" t="s">
        <v>460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3"/>
        <v/>
      </c>
      <c r="AE200" s="28"/>
      <c r="AF200" s="29"/>
      <c r="AG200" s="30"/>
      <c r="AH200" s="187"/>
      <c r="AI200" s="187"/>
      <c r="AJ200" s="187"/>
    </row>
    <row r="201" spans="1:36" s="5" customFormat="1" ht="15" customHeight="1" x14ac:dyDescent="0.15">
      <c r="A201" s="14" t="s">
        <v>8</v>
      </c>
      <c r="B201" s="15" t="s">
        <v>7</v>
      </c>
      <c r="C201" s="16" t="s">
        <v>47</v>
      </c>
      <c r="D201" s="17" t="s">
        <v>766</v>
      </c>
      <c r="E201" s="18" t="s">
        <v>767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3"/>
        <v/>
      </c>
      <c r="AE201" s="28"/>
      <c r="AF201" s="29"/>
      <c r="AG201" s="30"/>
      <c r="AH201" s="187" t="s">
        <v>1005</v>
      </c>
      <c r="AI201" s="187" t="s">
        <v>1006</v>
      </c>
      <c r="AJ201" s="187"/>
    </row>
    <row r="202" spans="1:36" s="5" customFormat="1" ht="15" customHeight="1" x14ac:dyDescent="0.15">
      <c r="A202" s="14" t="s">
        <v>8</v>
      </c>
      <c r="B202" s="15" t="s">
        <v>7</v>
      </c>
      <c r="C202" s="16" t="s">
        <v>47</v>
      </c>
      <c r="D202" s="17" t="s">
        <v>768</v>
      </c>
      <c r="E202" s="18" t="s">
        <v>769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0" t="s">
        <v>770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3"/>
        <v/>
      </c>
      <c r="AE202" s="28"/>
      <c r="AF202" s="29"/>
      <c r="AG202" s="30"/>
      <c r="AH202" s="187" t="s">
        <v>1049</v>
      </c>
      <c r="AI202" s="187"/>
      <c r="AJ202" s="187"/>
    </row>
    <row r="203" spans="1:36" s="4" customFormat="1" ht="15" customHeight="1" x14ac:dyDescent="0.15">
      <c r="A203" s="14" t="s">
        <v>8</v>
      </c>
      <c r="B203" s="15" t="s">
        <v>7</v>
      </c>
      <c r="C203" s="16" t="s">
        <v>47</v>
      </c>
      <c r="D203" s="17" t="s">
        <v>749</v>
      </c>
      <c r="E203" s="18" t="s">
        <v>771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0" t="s">
        <v>772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3"/>
        <v/>
      </c>
      <c r="AE203" s="28"/>
      <c r="AF203" s="29"/>
      <c r="AG203" s="30"/>
      <c r="AH203" s="187" t="s">
        <v>953</v>
      </c>
      <c r="AI203" s="187"/>
      <c r="AJ203" s="187"/>
    </row>
    <row r="204" spans="1:36" s="4" customFormat="1" ht="15" customHeight="1" x14ac:dyDescent="0.15">
      <c r="A204" s="14" t="s">
        <v>8</v>
      </c>
      <c r="B204" s="15" t="s">
        <v>7</v>
      </c>
      <c r="C204" s="16" t="s">
        <v>47</v>
      </c>
      <c r="D204" s="17" t="s">
        <v>773</v>
      </c>
      <c r="E204" s="18" t="s">
        <v>774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775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460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3"/>
        <v/>
      </c>
      <c r="AE204" s="28"/>
      <c r="AF204" s="29"/>
      <c r="AG204" s="30"/>
      <c r="AH204" s="187" t="s">
        <v>947</v>
      </c>
      <c r="AI204" s="187"/>
      <c r="AJ204" s="187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776</v>
      </c>
      <c r="E205" s="18" t="s">
        <v>777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0" t="s">
        <v>778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779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823</v>
      </c>
      <c r="Z205" s="239" t="s">
        <v>150</v>
      </c>
      <c r="AA205" s="240"/>
      <c r="AB205" s="26"/>
      <c r="AC205" s="27"/>
      <c r="AD205" s="36" t="str">
        <f t="shared" si="33"/>
        <v/>
      </c>
      <c r="AE205" s="28"/>
      <c r="AF205" s="29"/>
      <c r="AG205" s="30"/>
      <c r="AH205" s="187" t="s">
        <v>965</v>
      </c>
      <c r="AI205" s="187"/>
      <c r="AJ205" s="187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708</v>
      </c>
      <c r="E206" s="18" t="s">
        <v>780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0" t="s">
        <v>782</v>
      </c>
      <c r="P206" s="146" t="s">
        <v>150</v>
      </c>
      <c r="Q206" s="39"/>
      <c r="R206" s="199" t="s">
        <v>107</v>
      </c>
      <c r="S206" s="200">
        <v>50</v>
      </c>
      <c r="T206" s="201" t="s">
        <v>783</v>
      </c>
      <c r="U206" s="202" t="s">
        <v>151</v>
      </c>
      <c r="V206" s="203"/>
      <c r="W206" s="236" t="s">
        <v>107</v>
      </c>
      <c r="X206" s="237">
        <v>70</v>
      </c>
      <c r="Y206" s="238" t="s">
        <v>781</v>
      </c>
      <c r="Z206" s="239" t="s">
        <v>216</v>
      </c>
      <c r="AA206" s="240"/>
      <c r="AB206" s="26"/>
      <c r="AC206" s="27"/>
      <c r="AD206" s="36" t="str">
        <f t="shared" si="33"/>
        <v/>
      </c>
      <c r="AE206" s="28"/>
      <c r="AF206" s="29"/>
      <c r="AG206" s="30"/>
      <c r="AH206" s="187" t="s">
        <v>1018</v>
      </c>
      <c r="AI206" s="187"/>
      <c r="AJ206" s="187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784</v>
      </c>
      <c r="E207" s="18" t="s">
        <v>701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170</v>
      </c>
      <c r="L207" s="35">
        <f t="shared" ref="L207:L238" si="37">IF(D207="","",I207-K207)</f>
        <v>0</v>
      </c>
      <c r="M207" s="37" t="s">
        <v>186</v>
      </c>
      <c r="N207" s="38">
        <v>70</v>
      </c>
      <c r="O207" s="150"/>
      <c r="P207" s="146"/>
      <c r="Q207" s="39">
        <v>44831</v>
      </c>
      <c r="R207" s="199" t="s">
        <v>186</v>
      </c>
      <c r="S207" s="200">
        <v>50</v>
      </c>
      <c r="T207" s="201"/>
      <c r="U207" s="202"/>
      <c r="V207" s="203"/>
      <c r="W207" s="236" t="s">
        <v>460</v>
      </c>
      <c r="X207" s="237">
        <v>50</v>
      </c>
      <c r="Y207" s="238"/>
      <c r="Z207" s="239"/>
      <c r="AA207" s="240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968</v>
      </c>
      <c r="AI207" s="187"/>
      <c r="AJ207" s="187"/>
    </row>
    <row r="208" spans="1:36" s="4" customFormat="1" ht="15" customHeight="1" x14ac:dyDescent="0.15">
      <c r="A208" s="14" t="s">
        <v>8</v>
      </c>
      <c r="B208" s="15" t="s">
        <v>7</v>
      </c>
      <c r="C208" s="16" t="s">
        <v>47</v>
      </c>
      <c r="D208" s="17" t="s">
        <v>760</v>
      </c>
      <c r="E208" s="18" t="s">
        <v>785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0" t="s">
        <v>786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787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788</v>
      </c>
      <c r="Z208" s="239" t="s">
        <v>150</v>
      </c>
      <c r="AA208" s="240"/>
      <c r="AB208" s="26"/>
      <c r="AC208" s="27"/>
      <c r="AD208" s="36" t="str">
        <f t="shared" si="38"/>
        <v/>
      </c>
      <c r="AE208" s="28"/>
      <c r="AF208" s="29"/>
      <c r="AG208" s="30"/>
      <c r="AH208" s="187" t="s">
        <v>950</v>
      </c>
      <c r="AI208" s="187"/>
      <c r="AJ208" s="187"/>
    </row>
    <row r="209" spans="1:36" s="4" customFormat="1" ht="15" customHeight="1" x14ac:dyDescent="0.15">
      <c r="A209" s="14" t="s">
        <v>6</v>
      </c>
      <c r="B209" s="15" t="s">
        <v>7</v>
      </c>
      <c r="C209" s="16" t="s">
        <v>47</v>
      </c>
      <c r="D209" s="17" t="s">
        <v>789</v>
      </c>
      <c r="E209" s="18" t="s">
        <v>790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0" t="s">
        <v>791</v>
      </c>
      <c r="P209" s="146" t="s">
        <v>125</v>
      </c>
      <c r="Q209" s="39"/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38"/>
        <v/>
      </c>
      <c r="AE209" s="28"/>
      <c r="AF209" s="29"/>
      <c r="AG209" s="30"/>
      <c r="AH209" s="187" t="s">
        <v>957</v>
      </c>
      <c r="AI209" s="187" t="s">
        <v>958</v>
      </c>
      <c r="AJ209" s="187"/>
    </row>
    <row r="210" spans="1:36" s="4" customFormat="1" ht="15" customHeight="1" x14ac:dyDescent="0.15">
      <c r="A210" s="14" t="s">
        <v>6</v>
      </c>
      <c r="B210" s="15" t="s">
        <v>63</v>
      </c>
      <c r="C210" s="16" t="s">
        <v>563</v>
      </c>
      <c r="D210" s="17" t="s">
        <v>565</v>
      </c>
      <c r="E210" s="18" t="s">
        <v>792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0" t="s">
        <v>793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38"/>
        <v/>
      </c>
      <c r="AE210" s="28"/>
      <c r="AF210" s="29"/>
      <c r="AG210" s="30"/>
      <c r="AH210" s="187" t="s">
        <v>1052</v>
      </c>
      <c r="AI210" s="187"/>
      <c r="AJ210" s="187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794</v>
      </c>
      <c r="E211" s="18" t="s">
        <v>795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0" t="s">
        <v>797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38"/>
        <v/>
      </c>
      <c r="AE211" s="28"/>
      <c r="AF211" s="29"/>
      <c r="AG211" s="30"/>
      <c r="AH211" s="187" t="s">
        <v>970</v>
      </c>
      <c r="AI211" s="187" t="s">
        <v>971</v>
      </c>
      <c r="AJ211" s="187"/>
    </row>
    <row r="212" spans="1:36" s="4" customFormat="1" ht="15" customHeight="1" x14ac:dyDescent="0.15">
      <c r="A212" s="14" t="s">
        <v>6</v>
      </c>
      <c r="B212" s="15" t="s">
        <v>63</v>
      </c>
      <c r="C212" s="16" t="s">
        <v>47</v>
      </c>
      <c r="D212" s="17" t="s">
        <v>794</v>
      </c>
      <c r="E212" s="18" t="s">
        <v>796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0"/>
      <c r="P212" s="146"/>
      <c r="Q212" s="39"/>
      <c r="R212" s="199"/>
      <c r="S212" s="200"/>
      <c r="T212" s="201"/>
      <c r="U212" s="202"/>
      <c r="V212" s="203"/>
      <c r="W212" s="236"/>
      <c r="X212" s="237"/>
      <c r="Y212" s="238"/>
      <c r="Z212" s="239"/>
      <c r="AA212" s="240"/>
      <c r="AB212" s="26"/>
      <c r="AC212" s="27"/>
      <c r="AD212" s="36" t="str">
        <f t="shared" si="38"/>
        <v/>
      </c>
      <c r="AE212" s="28"/>
      <c r="AF212" s="29"/>
      <c r="AG212" s="30"/>
      <c r="AH212" s="187" t="s">
        <v>970</v>
      </c>
      <c r="AI212" s="187" t="s">
        <v>971</v>
      </c>
      <c r="AJ212" s="187"/>
    </row>
    <row r="213" spans="1:36" s="4" customFormat="1" ht="15" customHeight="1" x14ac:dyDescent="0.15">
      <c r="A213" s="14" t="s">
        <v>8</v>
      </c>
      <c r="B213" s="15" t="s">
        <v>63</v>
      </c>
      <c r="C213" s="16" t="s">
        <v>704</v>
      </c>
      <c r="D213" s="17" t="s">
        <v>198</v>
      </c>
      <c r="E213" s="18" t="s">
        <v>798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0" t="s">
        <v>801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38"/>
        <v/>
      </c>
      <c r="AE213" s="28"/>
      <c r="AF213" s="29"/>
      <c r="AG213" s="30"/>
      <c r="AH213" s="187" t="s">
        <v>1047</v>
      </c>
      <c r="AI213" s="187"/>
      <c r="AJ213" s="187"/>
    </row>
    <row r="214" spans="1:36" s="4" customFormat="1" ht="15" customHeight="1" x14ac:dyDescent="0.15">
      <c r="A214" s="14" t="s">
        <v>8</v>
      </c>
      <c r="B214" s="15" t="s">
        <v>63</v>
      </c>
      <c r="C214" s="16" t="s">
        <v>47</v>
      </c>
      <c r="D214" s="17" t="s">
        <v>802</v>
      </c>
      <c r="E214" s="18" t="s">
        <v>803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0" t="s">
        <v>804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38"/>
        <v/>
      </c>
      <c r="AE214" s="28"/>
      <c r="AF214" s="29"/>
      <c r="AG214" s="30"/>
      <c r="AH214" s="187"/>
      <c r="AI214" s="187"/>
      <c r="AJ214" s="187"/>
    </row>
    <row r="215" spans="1:36" s="4" customFormat="1" ht="15" customHeight="1" x14ac:dyDescent="0.15">
      <c r="A215" s="14" t="s">
        <v>6</v>
      </c>
      <c r="B215" s="15" t="s">
        <v>63</v>
      </c>
      <c r="C215" s="16" t="s">
        <v>563</v>
      </c>
      <c r="D215" s="17" t="s">
        <v>805</v>
      </c>
      <c r="E215" s="18" t="s">
        <v>690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38"/>
        <v/>
      </c>
      <c r="AE215" s="28"/>
      <c r="AF215" s="29"/>
      <c r="AG215" s="30"/>
      <c r="AH215" s="187" t="s">
        <v>1056</v>
      </c>
      <c r="AI215" s="187"/>
      <c r="AJ215" s="187"/>
    </row>
    <row r="216" spans="1:36" s="4" customFormat="1" ht="15" customHeight="1" x14ac:dyDescent="0.15">
      <c r="A216" s="14" t="s">
        <v>6</v>
      </c>
      <c r="B216" s="15" t="s">
        <v>63</v>
      </c>
      <c r="C216" s="16" t="s">
        <v>47</v>
      </c>
      <c r="D216" s="17" t="s">
        <v>806</v>
      </c>
      <c r="E216" s="18" t="s">
        <v>807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0" t="s">
        <v>808</v>
      </c>
      <c r="P216" s="146" t="s">
        <v>125</v>
      </c>
      <c r="Q216" s="39">
        <v>44827</v>
      </c>
      <c r="R216" s="199"/>
      <c r="S216" s="200"/>
      <c r="T216" s="201"/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38"/>
        <v/>
      </c>
      <c r="AE216" s="28"/>
      <c r="AF216" s="29"/>
      <c r="AG216" s="30"/>
      <c r="AH216" s="187"/>
      <c r="AI216" s="187"/>
      <c r="AJ216" s="187"/>
    </row>
    <row r="217" spans="1:36" s="4" customFormat="1" ht="15" customHeight="1" x14ac:dyDescent="0.15">
      <c r="A217" s="14" t="s">
        <v>6</v>
      </c>
      <c r="B217" s="15" t="s">
        <v>63</v>
      </c>
      <c r="C217" s="16" t="s">
        <v>47</v>
      </c>
      <c r="D217" s="17" t="s">
        <v>809</v>
      </c>
      <c r="E217" s="18" t="s">
        <v>810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0" t="s">
        <v>811</v>
      </c>
      <c r="P217" s="146" t="s">
        <v>125</v>
      </c>
      <c r="Q217" s="39">
        <v>44827</v>
      </c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38"/>
        <v/>
      </c>
      <c r="AE217" s="28"/>
      <c r="AF217" s="29"/>
      <c r="AG217" s="30"/>
      <c r="AH217" s="187" t="s">
        <v>1058</v>
      </c>
      <c r="AI217" s="187"/>
      <c r="AJ217" s="187"/>
    </row>
    <row r="218" spans="1:36" ht="15" customHeight="1" x14ac:dyDescent="0.15">
      <c r="A218" s="14" t="s">
        <v>8</v>
      </c>
      <c r="B218" s="15" t="s">
        <v>7</v>
      </c>
      <c r="C218" s="16" t="s">
        <v>47</v>
      </c>
      <c r="D218" s="17" t="s">
        <v>812</v>
      </c>
      <c r="E218" s="18" t="s">
        <v>813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0" t="s">
        <v>814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38"/>
        <v/>
      </c>
      <c r="AE218" s="28"/>
      <c r="AF218" s="29"/>
      <c r="AG218" s="30"/>
      <c r="AH218" s="188" t="s">
        <v>1014</v>
      </c>
      <c r="AI218" s="188"/>
      <c r="AJ218" s="188"/>
    </row>
    <row r="219" spans="1:36" s="4" customFormat="1" ht="15" customHeight="1" x14ac:dyDescent="0.15">
      <c r="A219" s="14" t="s">
        <v>8</v>
      </c>
      <c r="B219" s="15" t="s">
        <v>63</v>
      </c>
      <c r="C219" s="16" t="s">
        <v>704</v>
      </c>
      <c r="D219" s="17" t="s">
        <v>69</v>
      </c>
      <c r="E219" s="18" t="s">
        <v>815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0" t="s">
        <v>816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817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38"/>
        <v/>
      </c>
      <c r="AE219" s="28"/>
      <c r="AF219" s="29"/>
      <c r="AG219" s="30"/>
      <c r="AH219" s="187" t="s">
        <v>1057</v>
      </c>
      <c r="AI219" s="187"/>
      <c r="AJ219" s="187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820</v>
      </c>
      <c r="E220" s="18" t="s">
        <v>821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0" t="s">
        <v>822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38"/>
        <v/>
      </c>
      <c r="AE220" s="28"/>
      <c r="AF220" s="29"/>
      <c r="AG220" s="30"/>
      <c r="AH220" s="187" t="s">
        <v>960</v>
      </c>
      <c r="AI220" s="187"/>
      <c r="AJ220" s="187"/>
    </row>
    <row r="221" spans="1:36" s="4" customFormat="1" ht="15" customHeight="1" x14ac:dyDescent="0.15">
      <c r="A221" s="14" t="s">
        <v>6</v>
      </c>
      <c r="B221" s="15" t="s">
        <v>7</v>
      </c>
      <c r="C221" s="16" t="s">
        <v>47</v>
      </c>
      <c r="D221" s="17" t="s">
        <v>827</v>
      </c>
      <c r="E221" s="18" t="s">
        <v>828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220</v>
      </c>
      <c r="L221" s="35">
        <f t="shared" si="37"/>
        <v>0</v>
      </c>
      <c r="M221" s="37" t="s">
        <v>107</v>
      </c>
      <c r="N221" s="38">
        <v>55</v>
      </c>
      <c r="O221" s="150" t="s">
        <v>998</v>
      </c>
      <c r="P221" s="146" t="s">
        <v>133</v>
      </c>
      <c r="Q221" s="39"/>
      <c r="R221" s="199" t="s">
        <v>107</v>
      </c>
      <c r="S221" s="200">
        <v>55</v>
      </c>
      <c r="T221" s="201" t="s">
        <v>999</v>
      </c>
      <c r="U221" s="202" t="s">
        <v>150</v>
      </c>
      <c r="V221" s="203"/>
      <c r="W221" s="236" t="s">
        <v>107</v>
      </c>
      <c r="X221" s="237">
        <v>110</v>
      </c>
      <c r="Y221" s="238" t="s">
        <v>1000</v>
      </c>
      <c r="Z221" s="239" t="s">
        <v>1001</v>
      </c>
      <c r="AA221" s="240"/>
      <c r="AB221" s="26"/>
      <c r="AC221" s="27"/>
      <c r="AD221" s="36" t="str">
        <f t="shared" si="38"/>
        <v/>
      </c>
      <c r="AE221" s="28"/>
      <c r="AF221" s="29"/>
      <c r="AG221" s="30"/>
      <c r="AH221" s="187" t="s">
        <v>955</v>
      </c>
      <c r="AI221" s="187"/>
      <c r="AJ221" s="187"/>
    </row>
    <row r="222" spans="1:36" s="4" customFormat="1" ht="15" customHeight="1" x14ac:dyDescent="0.15">
      <c r="A222" s="14" t="s">
        <v>8</v>
      </c>
      <c r="B222" s="15" t="s">
        <v>63</v>
      </c>
      <c r="C222" s="16" t="s">
        <v>47</v>
      </c>
      <c r="D222" s="17" t="s">
        <v>829</v>
      </c>
      <c r="E222" s="18" t="s">
        <v>785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0" t="s">
        <v>160</v>
      </c>
      <c r="P222" s="146" t="s">
        <v>125</v>
      </c>
      <c r="Q222" s="39">
        <v>44831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38"/>
        <v/>
      </c>
      <c r="AE222" s="28"/>
      <c r="AF222" s="29"/>
      <c r="AG222" s="30"/>
      <c r="AH222" s="187"/>
      <c r="AI222" s="187"/>
      <c r="AJ222" s="187"/>
    </row>
    <row r="223" spans="1:36" s="5" customFormat="1" ht="15" customHeight="1" x14ac:dyDescent="0.15">
      <c r="A223" s="14" t="s">
        <v>8</v>
      </c>
      <c r="B223" s="15" t="s">
        <v>63</v>
      </c>
      <c r="C223" s="16" t="s">
        <v>47</v>
      </c>
      <c r="D223" s="17" t="s">
        <v>745</v>
      </c>
      <c r="E223" s="18" t="s">
        <v>830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0" t="s">
        <v>832</v>
      </c>
      <c r="P223" s="146" t="s">
        <v>125</v>
      </c>
      <c r="Q223" s="39">
        <v>44831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38"/>
        <v/>
      </c>
      <c r="AE223" s="28"/>
      <c r="AF223" s="29"/>
      <c r="AG223" s="30"/>
      <c r="AH223" s="187" t="s">
        <v>972</v>
      </c>
      <c r="AI223" s="187"/>
      <c r="AJ223" s="187"/>
    </row>
    <row r="224" spans="1:36" ht="15" customHeight="1" x14ac:dyDescent="0.15">
      <c r="A224" s="14" t="s">
        <v>8</v>
      </c>
      <c r="B224" s="15" t="s">
        <v>63</v>
      </c>
      <c r="C224" s="16" t="s">
        <v>442</v>
      </c>
      <c r="D224" s="17" t="s">
        <v>745</v>
      </c>
      <c r="E224" s="18" t="s">
        <v>831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0" t="s">
        <v>833</v>
      </c>
      <c r="P224" s="146" t="s">
        <v>981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38"/>
        <v/>
      </c>
      <c r="AE224" s="28"/>
      <c r="AF224" s="29"/>
      <c r="AG224" s="30"/>
      <c r="AH224" s="188" t="s">
        <v>972</v>
      </c>
      <c r="AI224" s="188"/>
      <c r="AJ224" s="188"/>
    </row>
    <row r="225" spans="1:36" ht="15" customHeight="1" x14ac:dyDescent="0.15">
      <c r="A225" s="14" t="s">
        <v>8</v>
      </c>
      <c r="B225" s="15" t="s">
        <v>63</v>
      </c>
      <c r="C225" s="16" t="s">
        <v>704</v>
      </c>
      <c r="D225" s="17" t="s">
        <v>834</v>
      </c>
      <c r="E225" s="18" t="s">
        <v>835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0" t="s">
        <v>836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38"/>
        <v/>
      </c>
      <c r="AE225" s="28"/>
      <c r="AF225" s="29"/>
      <c r="AG225" s="30"/>
      <c r="AH225" s="188"/>
      <c r="AI225" s="188"/>
      <c r="AJ225" s="188"/>
    </row>
    <row r="226" spans="1:36" ht="15" customHeight="1" x14ac:dyDescent="0.15">
      <c r="A226" s="14" t="s">
        <v>8</v>
      </c>
      <c r="B226" s="15" t="s">
        <v>63</v>
      </c>
      <c r="C226" s="16" t="s">
        <v>704</v>
      </c>
      <c r="D226" s="17" t="s">
        <v>838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0" t="s">
        <v>839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38"/>
        <v/>
      </c>
      <c r="AE226" s="28"/>
      <c r="AF226" s="29"/>
      <c r="AG226" s="30"/>
      <c r="AH226" s="188" t="s">
        <v>1053</v>
      </c>
      <c r="AI226" s="188"/>
      <c r="AJ226" s="188"/>
    </row>
    <row r="227" spans="1:36" ht="15" customHeight="1" x14ac:dyDescent="0.15">
      <c r="A227" s="14" t="s">
        <v>6</v>
      </c>
      <c r="B227" s="15" t="s">
        <v>63</v>
      </c>
      <c r="C227" s="16" t="s">
        <v>47</v>
      </c>
      <c r="D227" s="17" t="s">
        <v>982</v>
      </c>
      <c r="E227" s="18" t="s">
        <v>840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0" t="s">
        <v>841</v>
      </c>
      <c r="P227" s="146" t="s">
        <v>133</v>
      </c>
      <c r="Q227" s="39">
        <v>44831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38"/>
        <v/>
      </c>
      <c r="AE227" s="28"/>
      <c r="AF227" s="29"/>
      <c r="AG227" s="30"/>
      <c r="AH227" s="188" t="s">
        <v>1053</v>
      </c>
      <c r="AI227" s="188"/>
      <c r="AJ227" s="188"/>
    </row>
    <row r="228" spans="1:36" ht="15" customHeight="1" x14ac:dyDescent="0.15">
      <c r="A228" s="14" t="s">
        <v>8</v>
      </c>
      <c r="B228" s="15" t="s">
        <v>63</v>
      </c>
      <c r="C228" s="16" t="s">
        <v>47</v>
      </c>
      <c r="D228" s="17" t="s">
        <v>842</v>
      </c>
      <c r="E228" s="18" t="s">
        <v>843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0" t="s">
        <v>844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38"/>
        <v/>
      </c>
      <c r="AE228" s="28"/>
      <c r="AF228" s="29"/>
      <c r="AG228" s="30"/>
      <c r="AH228" s="188"/>
      <c r="AI228" s="188"/>
      <c r="AJ228" s="188"/>
    </row>
    <row r="229" spans="1:36" ht="15" customHeight="1" x14ac:dyDescent="0.15">
      <c r="A229" s="14" t="s">
        <v>6</v>
      </c>
      <c r="B229" s="15" t="s">
        <v>7</v>
      </c>
      <c r="C229" s="16" t="s">
        <v>47</v>
      </c>
      <c r="D229" s="17" t="s">
        <v>845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845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0" t="s">
        <v>848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849</v>
      </c>
      <c r="U229" s="202" t="s">
        <v>133</v>
      </c>
      <c r="V229" s="203">
        <v>44849</v>
      </c>
      <c r="W229" s="236" t="s">
        <v>460</v>
      </c>
      <c r="X229" s="237">
        <v>50</v>
      </c>
      <c r="Y229" s="238"/>
      <c r="Z229" s="239"/>
      <c r="AA229" s="240"/>
      <c r="AB229" s="26"/>
      <c r="AC229" s="27"/>
      <c r="AD229" s="36" t="str">
        <f t="shared" si="38"/>
        <v/>
      </c>
      <c r="AE229" s="28"/>
      <c r="AF229" s="29"/>
      <c r="AG229" s="30"/>
      <c r="AH229" s="188" t="s">
        <v>1050</v>
      </c>
      <c r="AI229" s="188"/>
      <c r="AJ229" s="188"/>
    </row>
    <row r="230" spans="1:36" ht="15" customHeight="1" x14ac:dyDescent="0.15">
      <c r="A230" s="14" t="s">
        <v>6</v>
      </c>
      <c r="B230" s="15" t="s">
        <v>7</v>
      </c>
      <c r="C230" s="16" t="s">
        <v>47</v>
      </c>
      <c r="D230" s="17" t="s">
        <v>846</v>
      </c>
      <c r="E230" s="18" t="s">
        <v>847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845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0" t="s">
        <v>850</v>
      </c>
      <c r="P230" s="146" t="s">
        <v>150</v>
      </c>
      <c r="Q230" s="39"/>
      <c r="R230" s="199" t="s">
        <v>460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38"/>
        <v/>
      </c>
      <c r="AE230" s="28"/>
      <c r="AF230" s="29"/>
      <c r="AG230" s="30"/>
      <c r="AH230" s="188" t="s">
        <v>1050</v>
      </c>
      <c r="AI230" s="188"/>
      <c r="AJ230" s="188"/>
    </row>
    <row r="231" spans="1:36" ht="15" customHeight="1" x14ac:dyDescent="0.15">
      <c r="A231" s="14" t="s">
        <v>8</v>
      </c>
      <c r="B231" s="15" t="s">
        <v>7</v>
      </c>
      <c r="C231" s="16" t="s">
        <v>47</v>
      </c>
      <c r="D231" s="17" t="s">
        <v>852</v>
      </c>
      <c r="E231" s="18" t="s">
        <v>326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0" t="s">
        <v>853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38"/>
        <v/>
      </c>
      <c r="AE231" s="28"/>
      <c r="AF231" s="29"/>
      <c r="AG231" s="30"/>
      <c r="AH231" s="188" t="s">
        <v>959</v>
      </c>
      <c r="AI231" s="188"/>
      <c r="AJ231" s="188"/>
    </row>
    <row r="232" spans="1:36" ht="15" customHeight="1" x14ac:dyDescent="0.15">
      <c r="A232" s="14" t="s">
        <v>8</v>
      </c>
      <c r="B232" s="15" t="s">
        <v>63</v>
      </c>
      <c r="C232" s="16" t="s">
        <v>47</v>
      </c>
      <c r="D232" s="17" t="s">
        <v>854</v>
      </c>
      <c r="E232" s="18" t="s">
        <v>855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0" t="s">
        <v>857</v>
      </c>
      <c r="P232" s="146" t="s">
        <v>125</v>
      </c>
      <c r="Q232" s="39">
        <v>44831</v>
      </c>
      <c r="R232" s="199" t="s">
        <v>460</v>
      </c>
      <c r="S232" s="200">
        <v>50</v>
      </c>
      <c r="T232" s="201"/>
      <c r="U232" s="202"/>
      <c r="V232" s="203"/>
      <c r="W232" s="236"/>
      <c r="X232" s="237"/>
      <c r="Y232" s="238"/>
      <c r="Z232" s="239"/>
      <c r="AA232" s="240"/>
      <c r="AB232" s="26"/>
      <c r="AC232" s="27"/>
      <c r="AD232" s="36" t="str">
        <f t="shared" si="38"/>
        <v/>
      </c>
      <c r="AE232" s="28"/>
      <c r="AF232" s="29"/>
      <c r="AG232" s="30"/>
      <c r="AH232" s="188"/>
      <c r="AI232" s="188"/>
      <c r="AJ232" s="188"/>
    </row>
    <row r="233" spans="1:36" ht="15" customHeight="1" x14ac:dyDescent="0.15">
      <c r="A233" s="14" t="s">
        <v>8</v>
      </c>
      <c r="B233" s="15" t="s">
        <v>7</v>
      </c>
      <c r="C233" s="16" t="s">
        <v>47</v>
      </c>
      <c r="D233" s="17" t="s">
        <v>854</v>
      </c>
      <c r="E233" s="18" t="s">
        <v>856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460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38"/>
        <v/>
      </c>
      <c r="AE233" s="28"/>
      <c r="AF233" s="29"/>
      <c r="AG233" s="30"/>
      <c r="AH233" s="188" t="s">
        <v>1007</v>
      </c>
      <c r="AI233" s="188"/>
      <c r="AJ233" s="188"/>
    </row>
    <row r="234" spans="1:36" ht="15" customHeight="1" x14ac:dyDescent="0.15">
      <c r="A234" s="14" t="s">
        <v>6</v>
      </c>
      <c r="B234" s="15" t="s">
        <v>7</v>
      </c>
      <c r="C234" s="16" t="s">
        <v>563</v>
      </c>
      <c r="D234" s="17" t="s">
        <v>858</v>
      </c>
      <c r="E234" s="18" t="s">
        <v>760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38"/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15">
      <c r="A235" s="14" t="s">
        <v>8</v>
      </c>
      <c r="B235" s="15" t="s">
        <v>859</v>
      </c>
      <c r="C235" s="16" t="s">
        <v>47</v>
      </c>
      <c r="D235" s="17" t="s">
        <v>858</v>
      </c>
      <c r="E235" s="18" t="s">
        <v>681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0"/>
      <c r="P235" s="146"/>
      <c r="Q235" s="39"/>
      <c r="R235" s="199"/>
      <c r="S235" s="200"/>
      <c r="T235" s="201"/>
      <c r="U235" s="202"/>
      <c r="V235" s="203"/>
      <c r="W235" s="236"/>
      <c r="X235" s="237"/>
      <c r="Y235" s="238"/>
      <c r="Z235" s="239"/>
      <c r="AA235" s="240"/>
      <c r="AB235" s="26"/>
      <c r="AC235" s="27"/>
      <c r="AD235" s="36" t="str">
        <f t="shared" si="38"/>
        <v/>
      </c>
      <c r="AE235" s="28"/>
      <c r="AF235" s="29"/>
      <c r="AG235" s="30"/>
      <c r="AH235" s="188"/>
      <c r="AI235" s="188"/>
      <c r="AJ235" s="188"/>
    </row>
    <row r="236" spans="1:36" s="3" customFormat="1" ht="15" customHeight="1" x14ac:dyDescent="0.15">
      <c r="A236" s="14" t="s">
        <v>6</v>
      </c>
      <c r="B236" s="15" t="s">
        <v>7</v>
      </c>
      <c r="C236" s="16" t="s">
        <v>47</v>
      </c>
      <c r="D236" s="17" t="s">
        <v>860</v>
      </c>
      <c r="E236" s="18" t="s">
        <v>861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38"/>
        <v/>
      </c>
      <c r="AE236" s="28"/>
      <c r="AF236" s="29"/>
      <c r="AG236" s="30"/>
      <c r="AH236" s="189" t="s">
        <v>946</v>
      </c>
      <c r="AI236" s="189"/>
      <c r="AJ236" s="189"/>
    </row>
    <row r="237" spans="1:36" s="3" customFormat="1" ht="15" customHeight="1" x14ac:dyDescent="0.15">
      <c r="A237" s="14" t="s">
        <v>6</v>
      </c>
      <c r="B237" s="15" t="s">
        <v>63</v>
      </c>
      <c r="C237" s="16" t="s">
        <v>563</v>
      </c>
      <c r="D237" s="17" t="s">
        <v>862</v>
      </c>
      <c r="E237" s="18" t="s">
        <v>282</v>
      </c>
      <c r="F237" s="19">
        <v>29806</v>
      </c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38"/>
        <v/>
      </c>
      <c r="AE237" s="28"/>
      <c r="AF237" s="29"/>
      <c r="AG237" s="30"/>
      <c r="AH237" s="189"/>
      <c r="AI237" s="189"/>
      <c r="AJ237" s="189"/>
    </row>
    <row r="238" spans="1:36" s="3" customFormat="1" ht="15" customHeight="1" x14ac:dyDescent="0.15">
      <c r="A238" s="14" t="s">
        <v>6</v>
      </c>
      <c r="B238" s="15" t="s">
        <v>63</v>
      </c>
      <c r="C238" s="16" t="s">
        <v>47</v>
      </c>
      <c r="D238" s="17" t="s">
        <v>863</v>
      </c>
      <c r="E238" s="18" t="s">
        <v>864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0" t="s">
        <v>865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38"/>
        <v/>
      </c>
      <c r="AE238" s="28"/>
      <c r="AF238" s="29"/>
      <c r="AG238" s="30"/>
      <c r="AH238" s="189"/>
      <c r="AI238" s="189"/>
      <c r="AJ238" s="189"/>
    </row>
    <row r="239" spans="1:36" s="3" customFormat="1" ht="15" customHeight="1" x14ac:dyDescent="0.15">
      <c r="A239" s="14" t="s">
        <v>6</v>
      </c>
      <c r="B239" s="15" t="s">
        <v>7</v>
      </c>
      <c r="C239" s="16" t="s">
        <v>47</v>
      </c>
      <c r="D239" s="17" t="s">
        <v>867</v>
      </c>
      <c r="E239" s="18" t="s">
        <v>866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868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0" t="s">
        <v>869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89" t="s">
        <v>1019</v>
      </c>
      <c r="AI239" s="189"/>
      <c r="AJ239" s="189"/>
    </row>
    <row r="240" spans="1:36" s="3" customFormat="1" ht="15" customHeight="1" x14ac:dyDescent="0.15">
      <c r="A240" s="14" t="s">
        <v>6</v>
      </c>
      <c r="B240" s="15" t="s">
        <v>63</v>
      </c>
      <c r="C240" s="16" t="s">
        <v>442</v>
      </c>
      <c r="D240" s="17" t="s">
        <v>829</v>
      </c>
      <c r="E240" s="18" t="s">
        <v>199</v>
      </c>
      <c r="F240" s="19">
        <v>42740</v>
      </c>
      <c r="G240" s="32">
        <f t="shared" si="39"/>
        <v>90</v>
      </c>
      <c r="H240" s="12" t="s">
        <v>46</v>
      </c>
      <c r="I240" s="33">
        <f t="shared" si="40"/>
        <v>75</v>
      </c>
      <c r="J240" s="11"/>
      <c r="K240" s="34">
        <f t="shared" si="41"/>
        <v>130</v>
      </c>
      <c r="L240" s="35">
        <f t="shared" si="42"/>
        <v>-55</v>
      </c>
      <c r="M240" s="37" t="s">
        <v>107</v>
      </c>
      <c r="N240" s="38">
        <v>130</v>
      </c>
      <c r="O240" s="150" t="s">
        <v>870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3"/>
        <v/>
      </c>
      <c r="AE240" s="28"/>
      <c r="AF240" s="29"/>
      <c r="AG240" s="30"/>
      <c r="AH240" s="189"/>
      <c r="AI240" s="189"/>
      <c r="AJ240" s="189"/>
    </row>
    <row r="241" spans="1:36" s="3" customFormat="1" ht="15" customHeight="1" x14ac:dyDescent="0.15">
      <c r="A241" s="14" t="s">
        <v>8</v>
      </c>
      <c r="B241" s="15" t="s">
        <v>63</v>
      </c>
      <c r="C241" s="16" t="s">
        <v>47</v>
      </c>
      <c r="D241" s="17" t="s">
        <v>871</v>
      </c>
      <c r="E241" s="18" t="s">
        <v>872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0" t="s">
        <v>873</v>
      </c>
      <c r="P241" s="146" t="s">
        <v>133</v>
      </c>
      <c r="Q241" s="39">
        <v>44849</v>
      </c>
      <c r="R241" s="199" t="s">
        <v>460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3"/>
        <v/>
      </c>
      <c r="AE241" s="28"/>
      <c r="AF241" s="29"/>
      <c r="AG241" s="30"/>
      <c r="AH241" s="189" t="s">
        <v>1012</v>
      </c>
      <c r="AI241" s="189"/>
      <c r="AJ241" s="189"/>
    </row>
    <row r="242" spans="1:36" s="3" customFormat="1" ht="15" customHeight="1" x14ac:dyDescent="0.15">
      <c r="A242" s="14" t="s">
        <v>6</v>
      </c>
      <c r="B242" s="15" t="s">
        <v>859</v>
      </c>
      <c r="C242" s="16" t="s">
        <v>47</v>
      </c>
      <c r="D242" s="17" t="s">
        <v>874</v>
      </c>
      <c r="E242" s="18" t="s">
        <v>875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0" t="s">
        <v>876</v>
      </c>
      <c r="P242" s="146" t="s">
        <v>133</v>
      </c>
      <c r="Q242" s="39">
        <v>44849</v>
      </c>
      <c r="R242" s="199" t="s">
        <v>460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3"/>
        <v/>
      </c>
      <c r="AE242" s="28"/>
      <c r="AF242" s="29"/>
      <c r="AG242" s="30"/>
      <c r="AH242" s="189"/>
      <c r="AI242" s="189"/>
      <c r="AJ242" s="189"/>
    </row>
    <row r="243" spans="1:36" s="3" customFormat="1" ht="15" customHeight="1" x14ac:dyDescent="0.15">
      <c r="A243" s="14" t="s">
        <v>6</v>
      </c>
      <c r="B243" s="15" t="s">
        <v>7</v>
      </c>
      <c r="C243" s="16" t="s">
        <v>47</v>
      </c>
      <c r="D243" s="17" t="s">
        <v>877</v>
      </c>
      <c r="E243" s="18" t="s">
        <v>878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0" t="s">
        <v>880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3"/>
        <v/>
      </c>
      <c r="AE243" s="28"/>
      <c r="AF243" s="29"/>
      <c r="AG243" s="30"/>
      <c r="AH243" s="189" t="s">
        <v>1008</v>
      </c>
      <c r="AI243" s="189" t="s">
        <v>1009</v>
      </c>
      <c r="AJ243" s="189"/>
    </row>
    <row r="244" spans="1:36" ht="15" customHeight="1" x14ac:dyDescent="0.15">
      <c r="A244" s="14" t="s">
        <v>8</v>
      </c>
      <c r="B244" s="15" t="s">
        <v>7</v>
      </c>
      <c r="C244" s="16" t="s">
        <v>47</v>
      </c>
      <c r="D244" s="17" t="s">
        <v>877</v>
      </c>
      <c r="E244" s="18" t="s">
        <v>879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3"/>
        <v/>
      </c>
      <c r="AE244" s="28"/>
      <c r="AF244" s="29"/>
      <c r="AG244" s="30"/>
      <c r="AH244" s="188" t="s">
        <v>1008</v>
      </c>
      <c r="AI244" s="188" t="s">
        <v>1009</v>
      </c>
      <c r="AJ244" s="188"/>
    </row>
    <row r="245" spans="1:36" ht="15" customHeight="1" x14ac:dyDescent="0.15">
      <c r="A245" s="14" t="s">
        <v>6</v>
      </c>
      <c r="B245" s="15" t="s">
        <v>63</v>
      </c>
      <c r="C245" s="16" t="s">
        <v>563</v>
      </c>
      <c r="D245" s="17" t="s">
        <v>881</v>
      </c>
      <c r="E245" s="18" t="s">
        <v>307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0" t="s">
        <v>882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3"/>
        <v/>
      </c>
      <c r="AE245" s="28"/>
      <c r="AF245" s="29"/>
      <c r="AG245" s="30"/>
      <c r="AH245" s="188"/>
      <c r="AI245" s="188"/>
      <c r="AJ245" s="188"/>
    </row>
    <row r="246" spans="1:36" ht="15" customHeight="1" x14ac:dyDescent="0.15">
      <c r="A246" s="14" t="s">
        <v>6</v>
      </c>
      <c r="B246" s="15" t="s">
        <v>63</v>
      </c>
      <c r="C246" s="16" t="s">
        <v>563</v>
      </c>
      <c r="D246" s="17" t="s">
        <v>677</v>
      </c>
      <c r="E246" s="18" t="s">
        <v>883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0" t="s">
        <v>884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3"/>
        <v/>
      </c>
      <c r="AE246" s="28"/>
      <c r="AF246" s="29"/>
      <c r="AG246" s="30"/>
      <c r="AH246" s="188"/>
      <c r="AI246" s="188"/>
      <c r="AJ246" s="188"/>
    </row>
    <row r="247" spans="1:36" ht="15" customHeight="1" x14ac:dyDescent="0.15">
      <c r="A247" s="14" t="s">
        <v>6</v>
      </c>
      <c r="B247" s="15" t="s">
        <v>63</v>
      </c>
      <c r="C247" s="16" t="s">
        <v>563</v>
      </c>
      <c r="D247" s="17" t="s">
        <v>885</v>
      </c>
      <c r="E247" s="18" t="s">
        <v>886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0" t="s">
        <v>887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3"/>
        <v/>
      </c>
      <c r="AE247" s="28"/>
      <c r="AF247" s="29"/>
      <c r="AG247" s="30"/>
      <c r="AH247" s="188"/>
      <c r="AI247" s="188"/>
      <c r="AJ247" s="188"/>
    </row>
    <row r="248" spans="1:36" ht="15" customHeight="1" x14ac:dyDescent="0.15">
      <c r="A248" s="14" t="s">
        <v>8</v>
      </c>
      <c r="B248" s="15" t="s">
        <v>63</v>
      </c>
      <c r="C248" s="16" t="s">
        <v>563</v>
      </c>
      <c r="D248" s="17" t="s">
        <v>888</v>
      </c>
      <c r="E248" s="18" t="s">
        <v>889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3"/>
        <v/>
      </c>
      <c r="AE248" s="28"/>
      <c r="AF248" s="29"/>
      <c r="AG248" s="30"/>
      <c r="AH248" s="188"/>
      <c r="AI248" s="188"/>
      <c r="AJ248" s="188"/>
    </row>
    <row r="249" spans="1:36" ht="15" customHeight="1" x14ac:dyDescent="0.15">
      <c r="A249" s="14" t="s">
        <v>8</v>
      </c>
      <c r="B249" s="15" t="s">
        <v>63</v>
      </c>
      <c r="C249" s="16" t="s">
        <v>704</v>
      </c>
      <c r="D249" s="17" t="s">
        <v>890</v>
      </c>
      <c r="E249" s="18" t="s">
        <v>608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0" t="s">
        <v>891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3"/>
        <v/>
      </c>
      <c r="AE249" s="28"/>
      <c r="AF249" s="29"/>
      <c r="AG249" s="30"/>
      <c r="AH249" s="188"/>
      <c r="AI249" s="188"/>
      <c r="AJ249" s="188"/>
    </row>
    <row r="250" spans="1:36" ht="15" customHeight="1" x14ac:dyDescent="0.15">
      <c r="A250" s="14" t="s">
        <v>8</v>
      </c>
      <c r="B250" s="15" t="s">
        <v>7</v>
      </c>
      <c r="C250" s="16" t="s">
        <v>47</v>
      </c>
      <c r="D250" s="17" t="s">
        <v>892</v>
      </c>
      <c r="E250" s="18" t="s">
        <v>893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0" t="s">
        <v>894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3"/>
        <v/>
      </c>
      <c r="AE250" s="28"/>
      <c r="AF250" s="29"/>
      <c r="AG250" s="30"/>
      <c r="AH250" s="188" t="s">
        <v>951</v>
      </c>
      <c r="AI250" s="188" t="s">
        <v>952</v>
      </c>
      <c r="AJ250" s="188"/>
    </row>
    <row r="251" spans="1:36" ht="15" customHeight="1" x14ac:dyDescent="0.15">
      <c r="A251" s="14" t="s">
        <v>8</v>
      </c>
      <c r="B251" s="15" t="s">
        <v>63</v>
      </c>
      <c r="C251" s="16" t="s">
        <v>47</v>
      </c>
      <c r="D251" s="17" t="s">
        <v>897</v>
      </c>
      <c r="E251" s="18" t="s">
        <v>898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0" t="s">
        <v>900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901</v>
      </c>
      <c r="U251" s="202" t="s">
        <v>216</v>
      </c>
      <c r="V251" s="203"/>
      <c r="W251" s="236" t="s">
        <v>460</v>
      </c>
      <c r="X251" s="237">
        <v>50</v>
      </c>
      <c r="Y251" s="238"/>
      <c r="Z251" s="239"/>
      <c r="AA251" s="240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88" t="s">
        <v>1013</v>
      </c>
      <c r="AI251" s="188"/>
      <c r="AJ251" s="188"/>
    </row>
    <row r="252" spans="1:36" ht="15" customHeight="1" x14ac:dyDescent="0.15">
      <c r="A252" s="14" t="s">
        <v>8</v>
      </c>
      <c r="B252" s="15" t="s">
        <v>63</v>
      </c>
      <c r="C252" s="16" t="s">
        <v>47</v>
      </c>
      <c r="D252" s="17" t="s">
        <v>897</v>
      </c>
      <c r="E252" s="18" t="s">
        <v>899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0" t="s">
        <v>902</v>
      </c>
      <c r="P252" s="146" t="s">
        <v>903</v>
      </c>
      <c r="Q252" s="39"/>
      <c r="R252" s="199" t="s">
        <v>107</v>
      </c>
      <c r="S252" s="200">
        <v>75</v>
      </c>
      <c r="T252" s="201" t="s">
        <v>904</v>
      </c>
      <c r="U252" s="202" t="s">
        <v>905</v>
      </c>
      <c r="V252" s="203"/>
      <c r="W252" s="236" t="s">
        <v>460</v>
      </c>
      <c r="X252" s="237">
        <v>50</v>
      </c>
      <c r="Y252" s="238"/>
      <c r="Z252" s="239"/>
      <c r="AA252" s="240"/>
      <c r="AB252" s="26"/>
      <c r="AC252" s="27"/>
      <c r="AD252" s="36" t="str">
        <f t="shared" si="48"/>
        <v/>
      </c>
      <c r="AE252" s="28"/>
      <c r="AF252" s="29"/>
      <c r="AG252" s="30"/>
      <c r="AH252" s="188" t="s">
        <v>1013</v>
      </c>
      <c r="AI252" s="188"/>
      <c r="AJ252" s="188"/>
    </row>
    <row r="253" spans="1:36" ht="15" customHeight="1" x14ac:dyDescent="0.15">
      <c r="A253" s="14" t="s">
        <v>8</v>
      </c>
      <c r="B253" s="15" t="s">
        <v>7</v>
      </c>
      <c r="C253" s="16" t="s">
        <v>47</v>
      </c>
      <c r="D253" s="17" t="s">
        <v>470</v>
      </c>
      <c r="E253" s="18" t="s">
        <v>907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205</v>
      </c>
      <c r="L253" s="35">
        <f t="shared" si="47"/>
        <v>0</v>
      </c>
      <c r="M253" s="37" t="s">
        <v>144</v>
      </c>
      <c r="N253" s="38">
        <v>205</v>
      </c>
      <c r="O253" s="150"/>
      <c r="P253" s="146"/>
      <c r="Q253" s="39"/>
      <c r="R253" s="199"/>
      <c r="S253" s="200"/>
      <c r="T253" s="201"/>
      <c r="U253" s="202"/>
      <c r="V253" s="203"/>
      <c r="W253" s="236"/>
      <c r="X253" s="237"/>
      <c r="Y253" s="238"/>
      <c r="Z253" s="239"/>
      <c r="AA253" s="240"/>
      <c r="AB253" s="26"/>
      <c r="AC253" s="27"/>
      <c r="AD253" s="36" t="str">
        <f t="shared" si="48"/>
        <v/>
      </c>
      <c r="AE253" s="28"/>
      <c r="AF253" s="29"/>
      <c r="AG253" s="30"/>
      <c r="AH253" s="188"/>
      <c r="AI253" s="188"/>
      <c r="AJ253" s="188"/>
    </row>
    <row r="254" spans="1:36" ht="15" customHeight="1" x14ac:dyDescent="0.15">
      <c r="A254" s="14" t="s">
        <v>6</v>
      </c>
      <c r="B254" s="15" t="s">
        <v>7</v>
      </c>
      <c r="C254" s="16" t="s">
        <v>145</v>
      </c>
      <c r="D254" s="17" t="s">
        <v>747</v>
      </c>
      <c r="E254" s="18" t="s">
        <v>419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8"/>
        <v/>
      </c>
      <c r="AE254" s="28"/>
      <c r="AF254" s="29"/>
      <c r="AG254" s="30"/>
      <c r="AH254" s="188"/>
      <c r="AI254" s="188"/>
      <c r="AJ254" s="188"/>
    </row>
    <row r="255" spans="1:36" ht="15" customHeight="1" x14ac:dyDescent="0.15">
      <c r="A255" s="14" t="s">
        <v>6</v>
      </c>
      <c r="B255" s="15" t="s">
        <v>7</v>
      </c>
      <c r="C255" s="16" t="s">
        <v>47</v>
      </c>
      <c r="D255" s="17" t="s">
        <v>908</v>
      </c>
      <c r="E255" s="18" t="s">
        <v>909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0" t="s">
        <v>910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8"/>
        <v/>
      </c>
      <c r="AE255" s="28"/>
      <c r="AF255" s="29"/>
      <c r="AG255" s="30"/>
      <c r="AH255" s="188" t="s">
        <v>1017</v>
      </c>
      <c r="AI255" s="188"/>
      <c r="AJ255" s="188"/>
    </row>
    <row r="256" spans="1:36" ht="15" customHeight="1" x14ac:dyDescent="0.15">
      <c r="A256" s="14" t="s">
        <v>8</v>
      </c>
      <c r="B256" s="15" t="s">
        <v>7</v>
      </c>
      <c r="C256" s="16" t="s">
        <v>9</v>
      </c>
      <c r="D256" s="17" t="s">
        <v>911</v>
      </c>
      <c r="E256" s="18" t="s">
        <v>912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8"/>
        <v/>
      </c>
      <c r="AE256" s="28"/>
      <c r="AF256" s="29"/>
      <c r="AG256" s="30"/>
      <c r="AH256" s="188" t="s">
        <v>961</v>
      </c>
      <c r="AI256" s="188"/>
      <c r="AJ256" s="188"/>
    </row>
    <row r="257" spans="1:36" ht="15" customHeight="1" x14ac:dyDescent="0.15">
      <c r="A257" s="14" t="s">
        <v>6</v>
      </c>
      <c r="B257" s="15" t="s">
        <v>7</v>
      </c>
      <c r="C257" s="16" t="s">
        <v>47</v>
      </c>
      <c r="D257" s="17" t="s">
        <v>913</v>
      </c>
      <c r="E257" s="18" t="s">
        <v>914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8"/>
        <v/>
      </c>
      <c r="AE257" s="28"/>
      <c r="AF257" s="29"/>
      <c r="AG257" s="30"/>
      <c r="AH257" s="188" t="s">
        <v>1020</v>
      </c>
      <c r="AI257" s="188"/>
      <c r="AJ257" s="188"/>
    </row>
    <row r="258" spans="1:36" ht="15" customHeight="1" x14ac:dyDescent="0.15">
      <c r="A258" s="14" t="s">
        <v>6</v>
      </c>
      <c r="B258" s="15" t="s">
        <v>7</v>
      </c>
      <c r="C258" s="16" t="s">
        <v>47</v>
      </c>
      <c r="D258" s="17" t="s">
        <v>915</v>
      </c>
      <c r="E258" s="18" t="s">
        <v>916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0" t="s">
        <v>917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918</v>
      </c>
      <c r="U258" s="202" t="s">
        <v>150</v>
      </c>
      <c r="V258" s="203"/>
      <c r="W258" s="236" t="s">
        <v>107</v>
      </c>
      <c r="X258" s="237">
        <v>56</v>
      </c>
      <c r="Y258" s="238" t="s">
        <v>919</v>
      </c>
      <c r="Z258" s="239"/>
      <c r="AA258" s="240"/>
      <c r="AB258" s="26"/>
      <c r="AC258" s="27"/>
      <c r="AD258" s="36" t="str">
        <f t="shared" si="48"/>
        <v/>
      </c>
      <c r="AE258" s="28"/>
      <c r="AF258" s="29"/>
      <c r="AG258" s="30"/>
      <c r="AH258" s="188"/>
      <c r="AI258" s="188"/>
      <c r="AJ258" s="188"/>
    </row>
    <row r="259" spans="1:36" ht="15" customHeight="1" x14ac:dyDescent="0.15">
      <c r="A259" s="14" t="s">
        <v>8</v>
      </c>
      <c r="B259" s="15" t="s">
        <v>63</v>
      </c>
      <c r="C259" s="16" t="s">
        <v>47</v>
      </c>
      <c r="D259" s="17" t="s">
        <v>920</v>
      </c>
      <c r="E259" s="18" t="s">
        <v>921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190</v>
      </c>
      <c r="L259" s="35">
        <f t="shared" ref="L259:L312" si="49">IF(D259="","",I259-K259)</f>
        <v>0</v>
      </c>
      <c r="M259" s="37" t="s">
        <v>107</v>
      </c>
      <c r="N259" s="38">
        <v>70</v>
      </c>
      <c r="O259" s="150" t="s">
        <v>922</v>
      </c>
      <c r="P259" s="146" t="s">
        <v>151</v>
      </c>
      <c r="Q259" s="39"/>
      <c r="R259" s="199" t="s">
        <v>107</v>
      </c>
      <c r="S259" s="200">
        <v>70</v>
      </c>
      <c r="T259" s="201" t="s">
        <v>923</v>
      </c>
      <c r="U259" s="202" t="s">
        <v>216</v>
      </c>
      <c r="V259" s="203"/>
      <c r="W259" s="236" t="s">
        <v>460</v>
      </c>
      <c r="X259" s="237">
        <v>50</v>
      </c>
      <c r="Y259" s="238"/>
      <c r="Z259" s="239"/>
      <c r="AA259" s="240"/>
      <c r="AB259" s="26"/>
      <c r="AC259" s="27"/>
      <c r="AD259" s="36" t="str">
        <f t="shared" si="48"/>
        <v/>
      </c>
      <c r="AE259" s="28"/>
      <c r="AF259" s="29"/>
      <c r="AG259" s="30"/>
      <c r="AH259" s="188"/>
      <c r="AI259" s="188"/>
      <c r="AJ259" s="188"/>
    </row>
    <row r="260" spans="1:36" ht="15" customHeight="1" x14ac:dyDescent="0.15">
      <c r="A260" s="14" t="s">
        <v>6</v>
      </c>
      <c r="B260" s="15" t="s">
        <v>7</v>
      </c>
      <c r="C260" s="16" t="s">
        <v>47</v>
      </c>
      <c r="D260" s="17" t="s">
        <v>924</v>
      </c>
      <c r="E260" s="18" t="s">
        <v>523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0" t="s">
        <v>925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926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8"/>
        <v/>
      </c>
      <c r="AE260" s="28"/>
      <c r="AF260" s="29"/>
      <c r="AG260" s="30"/>
      <c r="AH260" s="188" t="s">
        <v>1048</v>
      </c>
      <c r="AI260" s="188"/>
      <c r="AJ260" s="188"/>
    </row>
    <row r="261" spans="1:36" ht="15" customHeight="1" x14ac:dyDescent="0.15">
      <c r="A261" s="14" t="s">
        <v>8</v>
      </c>
      <c r="B261" s="15" t="s">
        <v>7</v>
      </c>
      <c r="C261" s="16" t="s">
        <v>47</v>
      </c>
      <c r="D261" s="17" t="s">
        <v>927</v>
      </c>
      <c r="E261" s="18" t="s">
        <v>928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0" t="s">
        <v>929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8"/>
        <v/>
      </c>
      <c r="AE261" s="28"/>
      <c r="AF261" s="29"/>
      <c r="AG261" s="30"/>
      <c r="AH261" s="188" t="s">
        <v>1003</v>
      </c>
      <c r="AI261" s="188" t="s">
        <v>1004</v>
      </c>
      <c r="AJ261" s="188"/>
    </row>
    <row r="262" spans="1:36" ht="15" customHeight="1" x14ac:dyDescent="0.15">
      <c r="A262" s="14" t="s">
        <v>6</v>
      </c>
      <c r="B262" s="15" t="s">
        <v>7</v>
      </c>
      <c r="C262" s="16" t="s">
        <v>9</v>
      </c>
      <c r="D262" s="17" t="s">
        <v>930</v>
      </c>
      <c r="E262" s="18" t="s">
        <v>307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8"/>
        <v/>
      </c>
      <c r="AE262" s="28"/>
      <c r="AF262" s="29"/>
      <c r="AG262" s="30"/>
      <c r="AH262" s="188"/>
      <c r="AI262" s="188"/>
      <c r="AJ262" s="188"/>
    </row>
    <row r="263" spans="1:36" ht="15" customHeight="1" x14ac:dyDescent="0.15">
      <c r="A263" s="14" t="s">
        <v>8</v>
      </c>
      <c r="B263" s="15" t="s">
        <v>63</v>
      </c>
      <c r="C263" s="16" t="s">
        <v>47</v>
      </c>
      <c r="D263" s="17" t="s">
        <v>795</v>
      </c>
      <c r="E263" s="18" t="s">
        <v>931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460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8"/>
        <v/>
      </c>
      <c r="AE263" s="28"/>
      <c r="AF263" s="29"/>
      <c r="AG263" s="30"/>
      <c r="AH263" s="188"/>
      <c r="AI263" s="188"/>
      <c r="AJ263" s="188"/>
    </row>
    <row r="264" spans="1:36" ht="15" customHeight="1" x14ac:dyDescent="0.15">
      <c r="A264" s="14" t="s">
        <v>8</v>
      </c>
      <c r="B264" s="15" t="s">
        <v>63</v>
      </c>
      <c r="C264" s="16" t="s">
        <v>47</v>
      </c>
      <c r="D264" s="17" t="s">
        <v>932</v>
      </c>
      <c r="E264" s="18" t="s">
        <v>933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0" t="s">
        <v>934</v>
      </c>
      <c r="P264" s="146" t="s">
        <v>133</v>
      </c>
      <c r="Q264" s="39"/>
      <c r="R264" s="199" t="s">
        <v>460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8"/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15">
      <c r="A265" s="14" t="s">
        <v>8</v>
      </c>
      <c r="B265" s="15" t="s">
        <v>63</v>
      </c>
      <c r="C265" s="16" t="s">
        <v>47</v>
      </c>
      <c r="D265" s="17" t="s">
        <v>935</v>
      </c>
      <c r="E265" s="18" t="s">
        <v>534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0" t="s">
        <v>936</v>
      </c>
      <c r="P265" s="146" t="s">
        <v>133</v>
      </c>
      <c r="Q265" s="39"/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8"/>
        <v/>
      </c>
      <c r="AE265" s="28"/>
      <c r="AF265" s="29"/>
      <c r="AG265" s="30"/>
      <c r="AH265" s="188"/>
      <c r="AI265" s="188"/>
      <c r="AJ265" s="188"/>
    </row>
    <row r="266" spans="1:36" ht="15" customHeight="1" x14ac:dyDescent="0.15">
      <c r="A266" s="14" t="s">
        <v>8</v>
      </c>
      <c r="B266" s="15" t="s">
        <v>63</v>
      </c>
      <c r="C266" s="16" t="s">
        <v>704</v>
      </c>
      <c r="D266" s="17" t="s">
        <v>937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0" t="s">
        <v>938</v>
      </c>
      <c r="P266" s="146" t="s">
        <v>133</v>
      </c>
      <c r="Q266" s="39"/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8"/>
        <v/>
      </c>
      <c r="AE266" s="28"/>
      <c r="AF266" s="29"/>
      <c r="AG266" s="30"/>
      <c r="AH266" s="188"/>
      <c r="AI266" s="188"/>
      <c r="AJ266" s="188"/>
    </row>
    <row r="267" spans="1:36" ht="15" customHeight="1" x14ac:dyDescent="0.15">
      <c r="A267" s="14" t="s">
        <v>6</v>
      </c>
      <c r="B267" s="15" t="s">
        <v>63</v>
      </c>
      <c r="C267" s="16" t="s">
        <v>563</v>
      </c>
      <c r="D267" s="17" t="s">
        <v>868</v>
      </c>
      <c r="E267" s="18" t="s">
        <v>366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0" t="s">
        <v>939</v>
      </c>
      <c r="P267" s="146" t="s">
        <v>133</v>
      </c>
      <c r="Q267" s="39"/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8"/>
        <v/>
      </c>
      <c r="AE267" s="28"/>
      <c r="AF267" s="29"/>
      <c r="AG267" s="30"/>
      <c r="AH267" s="188"/>
      <c r="AI267" s="188"/>
      <c r="AJ267" s="188"/>
    </row>
    <row r="268" spans="1:36" ht="15" customHeight="1" x14ac:dyDescent="0.15">
      <c r="A268" s="14" t="s">
        <v>8</v>
      </c>
      <c r="B268" s="15" t="s">
        <v>63</v>
      </c>
      <c r="C268" s="16" t="s">
        <v>563</v>
      </c>
      <c r="D268" s="17" t="s">
        <v>940</v>
      </c>
      <c r="E268" s="18" t="s">
        <v>941</v>
      </c>
      <c r="F268" s="19"/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8"/>
        <v/>
      </c>
      <c r="AE268" s="28"/>
      <c r="AF268" s="29"/>
      <c r="AG268" s="30"/>
      <c r="AH268" s="188"/>
      <c r="AI268" s="188"/>
      <c r="AJ268" s="188"/>
    </row>
    <row r="269" spans="1:36" ht="15" customHeight="1" x14ac:dyDescent="0.15">
      <c r="A269" s="14" t="s">
        <v>8</v>
      </c>
      <c r="B269" s="15" t="s">
        <v>7</v>
      </c>
      <c r="C269" s="16" t="s">
        <v>47</v>
      </c>
      <c r="D269" s="17" t="s">
        <v>942</v>
      </c>
      <c r="E269" s="18" t="s">
        <v>943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8"/>
        <v/>
      </c>
      <c r="AE269" s="28"/>
      <c r="AF269" s="29"/>
      <c r="AG269" s="30"/>
      <c r="AH269" s="188"/>
      <c r="AI269" s="188"/>
      <c r="AJ269" s="188"/>
    </row>
    <row r="270" spans="1:36" ht="15" customHeight="1" x14ac:dyDescent="0.15">
      <c r="A270" s="14" t="s">
        <v>6</v>
      </c>
      <c r="B270" s="15" t="s">
        <v>63</v>
      </c>
      <c r="C270" s="16" t="s">
        <v>563</v>
      </c>
      <c r="D270" s="17" t="s">
        <v>944</v>
      </c>
      <c r="E270" s="18" t="s">
        <v>945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8"/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15">
      <c r="A271" s="14" t="s">
        <v>6</v>
      </c>
      <c r="B271" s="15" t="s">
        <v>63</v>
      </c>
      <c r="C271" s="16" t="s">
        <v>47</v>
      </c>
      <c r="D271" s="17" t="s">
        <v>983</v>
      </c>
      <c r="E271" s="18" t="s">
        <v>984</v>
      </c>
      <c r="F271" s="19">
        <v>41723</v>
      </c>
      <c r="G271" s="32">
        <f t="shared" si="44"/>
        <v>145</v>
      </c>
      <c r="H271" s="12" t="s">
        <v>30</v>
      </c>
      <c r="I271" s="33">
        <f t="shared" si="50"/>
        <v>145</v>
      </c>
      <c r="J271" s="11"/>
      <c r="K271" s="34">
        <f t="shared" si="51"/>
        <v>145</v>
      </c>
      <c r="L271" s="35">
        <f t="shared" si="49"/>
        <v>0</v>
      </c>
      <c r="M271" s="37" t="s">
        <v>153</v>
      </c>
      <c r="N271" s="38">
        <v>145</v>
      </c>
      <c r="O271" s="150"/>
      <c r="P271" s="146"/>
      <c r="Q271" s="39"/>
      <c r="R271" s="199"/>
      <c r="S271" s="200"/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si="48"/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15">
      <c r="A272" s="14" t="s">
        <v>6</v>
      </c>
      <c r="B272" s="15" t="s">
        <v>63</v>
      </c>
      <c r="C272" s="16" t="s">
        <v>47</v>
      </c>
      <c r="D272" s="17" t="s">
        <v>985</v>
      </c>
      <c r="E272" s="18" t="s">
        <v>986</v>
      </c>
      <c r="F272" s="19">
        <v>42181</v>
      </c>
      <c r="G272" s="32">
        <f t="shared" si="44"/>
        <v>145</v>
      </c>
      <c r="H272" s="12" t="s">
        <v>30</v>
      </c>
      <c r="I272" s="33">
        <f t="shared" si="50"/>
        <v>145</v>
      </c>
      <c r="J272" s="11"/>
      <c r="K272" s="34">
        <f t="shared" si="51"/>
        <v>145</v>
      </c>
      <c r="L272" s="35">
        <f t="shared" si="49"/>
        <v>0</v>
      </c>
      <c r="M272" s="37" t="s">
        <v>107</v>
      </c>
      <c r="N272" s="38">
        <v>75</v>
      </c>
      <c r="O272" s="150" t="s">
        <v>987</v>
      </c>
      <c r="P272" s="146" t="s">
        <v>133</v>
      </c>
      <c r="Q272" s="39"/>
      <c r="R272" s="199" t="s">
        <v>107</v>
      </c>
      <c r="S272" s="200">
        <v>35</v>
      </c>
      <c r="T272" s="201" t="s">
        <v>988</v>
      </c>
      <c r="U272" s="202" t="s">
        <v>150</v>
      </c>
      <c r="V272" s="203"/>
      <c r="W272" s="236" t="s">
        <v>107</v>
      </c>
      <c r="X272" s="237">
        <v>35</v>
      </c>
      <c r="Y272" s="238" t="s">
        <v>989</v>
      </c>
      <c r="Z272" s="239" t="s">
        <v>151</v>
      </c>
      <c r="AA272" s="240"/>
      <c r="AB272" s="26"/>
      <c r="AC272" s="27"/>
      <c r="AD272" s="36" t="str">
        <f t="shared" si="48"/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15">
      <c r="A273" s="14" t="s">
        <v>6</v>
      </c>
      <c r="B273" s="15" t="s">
        <v>63</v>
      </c>
      <c r="C273" s="16" t="s">
        <v>47</v>
      </c>
      <c r="D273" s="17" t="s">
        <v>990</v>
      </c>
      <c r="E273" s="18" t="s">
        <v>991</v>
      </c>
      <c r="F273" s="19">
        <v>41825</v>
      </c>
      <c r="G273" s="32">
        <f t="shared" si="44"/>
        <v>145</v>
      </c>
      <c r="H273" s="12" t="s">
        <v>30</v>
      </c>
      <c r="I273" s="33">
        <f t="shared" si="50"/>
        <v>145</v>
      </c>
      <c r="J273" s="11" t="s">
        <v>1002</v>
      </c>
      <c r="K273" s="34">
        <f t="shared" si="51"/>
        <v>145</v>
      </c>
      <c r="L273" s="35">
        <f t="shared" si="49"/>
        <v>0</v>
      </c>
      <c r="M273" s="37" t="s">
        <v>107</v>
      </c>
      <c r="N273" s="38">
        <v>95</v>
      </c>
      <c r="O273" s="150" t="s">
        <v>992</v>
      </c>
      <c r="P273" s="146" t="s">
        <v>133</v>
      </c>
      <c r="Q273" s="39"/>
      <c r="R273" s="199" t="s">
        <v>460</v>
      </c>
      <c r="S273" s="200">
        <v>50</v>
      </c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48"/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15">
      <c r="A274" s="14" t="s">
        <v>8</v>
      </c>
      <c r="B274" s="15" t="s">
        <v>63</v>
      </c>
      <c r="C274" s="16" t="s">
        <v>47</v>
      </c>
      <c r="D274" s="17" t="s">
        <v>993</v>
      </c>
      <c r="E274" s="18" t="s">
        <v>994</v>
      </c>
      <c r="F274" s="19">
        <v>41973</v>
      </c>
      <c r="G274" s="32">
        <f t="shared" si="44"/>
        <v>145</v>
      </c>
      <c r="H274" s="12" t="s">
        <v>30</v>
      </c>
      <c r="I274" s="33">
        <f t="shared" si="50"/>
        <v>145</v>
      </c>
      <c r="J274" s="11"/>
      <c r="K274" s="34">
        <f t="shared" si="51"/>
        <v>220</v>
      </c>
      <c r="L274" s="35">
        <f t="shared" si="49"/>
        <v>-75</v>
      </c>
      <c r="M274" s="37" t="s">
        <v>107</v>
      </c>
      <c r="N274" s="38">
        <v>85</v>
      </c>
      <c r="O274" s="150" t="s">
        <v>996</v>
      </c>
      <c r="P274" s="146" t="s">
        <v>150</v>
      </c>
      <c r="Q274" s="39"/>
      <c r="R274" s="199" t="s">
        <v>107</v>
      </c>
      <c r="S274" s="200">
        <v>85</v>
      </c>
      <c r="T274" s="201" t="s">
        <v>997</v>
      </c>
      <c r="U274" s="202" t="s">
        <v>151</v>
      </c>
      <c r="V274" s="203"/>
      <c r="W274" s="236" t="s">
        <v>460</v>
      </c>
      <c r="X274" s="237">
        <v>50</v>
      </c>
      <c r="Y274" s="238"/>
      <c r="Z274" s="239"/>
      <c r="AA274" s="240"/>
      <c r="AB274" s="26"/>
      <c r="AC274" s="27"/>
      <c r="AD274" s="36" t="str">
        <f t="shared" si="48"/>
        <v/>
      </c>
      <c r="AE274" s="28"/>
      <c r="AF274" s="29"/>
      <c r="AG274" s="30"/>
      <c r="AH274" s="188"/>
      <c r="AI274" s="188"/>
      <c r="AJ274" s="188"/>
    </row>
    <row r="275" spans="1:36" ht="15" customHeight="1" x14ac:dyDescent="0.15">
      <c r="A275" s="14" t="s">
        <v>6</v>
      </c>
      <c r="B275" s="15" t="s">
        <v>63</v>
      </c>
      <c r="C275" s="16" t="s">
        <v>442</v>
      </c>
      <c r="D275" s="17" t="s">
        <v>993</v>
      </c>
      <c r="E275" s="18" t="s">
        <v>995</v>
      </c>
      <c r="F275" s="19">
        <v>42949</v>
      </c>
      <c r="G275" s="32">
        <f t="shared" si="44"/>
        <v>90</v>
      </c>
      <c r="H275" s="12" t="s">
        <v>46</v>
      </c>
      <c r="I275" s="33">
        <f t="shared" si="50"/>
        <v>75</v>
      </c>
      <c r="J275" s="11"/>
      <c r="K275" s="34">
        <f t="shared" si="51"/>
        <v>0</v>
      </c>
      <c r="L275" s="35">
        <f t="shared" si="49"/>
        <v>75</v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48"/>
        <v/>
      </c>
      <c r="AE275" s="28"/>
      <c r="AF275" s="29"/>
      <c r="AG275" s="30"/>
      <c r="AH275" s="188"/>
      <c r="AI275" s="188"/>
      <c r="AJ275" s="188"/>
    </row>
    <row r="276" spans="1:36" ht="15" customHeight="1" x14ac:dyDescent="0.15">
      <c r="A276" s="14" t="s">
        <v>6</v>
      </c>
      <c r="B276" s="15" t="s">
        <v>63</v>
      </c>
      <c r="C276" s="16" t="s">
        <v>47</v>
      </c>
      <c r="D276" s="17" t="s">
        <v>1021</v>
      </c>
      <c r="E276" s="18" t="s">
        <v>1022</v>
      </c>
      <c r="F276" s="19">
        <v>38490</v>
      </c>
      <c r="G276" s="32">
        <f t="shared" si="44"/>
        <v>190</v>
      </c>
      <c r="H276" s="12" t="s">
        <v>30</v>
      </c>
      <c r="I276" s="33">
        <f t="shared" si="50"/>
        <v>190</v>
      </c>
      <c r="J276" s="11"/>
      <c r="K276" s="34">
        <f t="shared" si="51"/>
        <v>190</v>
      </c>
      <c r="L276" s="35">
        <f t="shared" si="49"/>
        <v>0</v>
      </c>
      <c r="M276" s="37" t="s">
        <v>107</v>
      </c>
      <c r="N276" s="38">
        <v>64</v>
      </c>
      <c r="O276" s="150" t="s">
        <v>1023</v>
      </c>
      <c r="P276" s="146" t="s">
        <v>133</v>
      </c>
      <c r="Q276" s="39"/>
      <c r="R276" s="199" t="s">
        <v>107</v>
      </c>
      <c r="S276" s="200">
        <v>63</v>
      </c>
      <c r="T276" s="201" t="s">
        <v>1024</v>
      </c>
      <c r="U276" s="202" t="s">
        <v>150</v>
      </c>
      <c r="V276" s="203"/>
      <c r="W276" s="236" t="s">
        <v>107</v>
      </c>
      <c r="X276" s="237">
        <v>63</v>
      </c>
      <c r="Y276" s="238" t="s">
        <v>1025</v>
      </c>
      <c r="Z276" s="239" t="s">
        <v>151</v>
      </c>
      <c r="AA276" s="240"/>
      <c r="AB276" s="26"/>
      <c r="AC276" s="27"/>
      <c r="AD276" s="36" t="str">
        <f t="shared" si="48"/>
        <v/>
      </c>
      <c r="AE276" s="28"/>
      <c r="AF276" s="29"/>
      <c r="AG276" s="30"/>
      <c r="AH276" s="188"/>
      <c r="AI276" s="188"/>
      <c r="AJ276" s="188"/>
    </row>
    <row r="277" spans="1:36" ht="15" customHeight="1" x14ac:dyDescent="0.15">
      <c r="A277" s="14" t="s">
        <v>6</v>
      </c>
      <c r="B277" s="15" t="s">
        <v>63</v>
      </c>
      <c r="C277" s="16" t="s">
        <v>442</v>
      </c>
      <c r="D277" s="17" t="s">
        <v>1026</v>
      </c>
      <c r="E277" s="18" t="s">
        <v>861</v>
      </c>
      <c r="F277" s="19">
        <v>42987</v>
      </c>
      <c r="G277" s="32">
        <f t="shared" si="44"/>
        <v>90</v>
      </c>
      <c r="H277" s="12" t="s">
        <v>30</v>
      </c>
      <c r="I277" s="33">
        <f t="shared" si="50"/>
        <v>90</v>
      </c>
      <c r="J277" s="11"/>
      <c r="K277" s="34">
        <f t="shared" si="51"/>
        <v>90</v>
      </c>
      <c r="L277" s="35">
        <f t="shared" si="49"/>
        <v>0</v>
      </c>
      <c r="M277" s="37" t="s">
        <v>107</v>
      </c>
      <c r="N277" s="38">
        <v>90</v>
      </c>
      <c r="O277" s="150" t="s">
        <v>1027</v>
      </c>
      <c r="P277" s="146" t="s">
        <v>133</v>
      </c>
      <c r="Q277" s="39"/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customHeight="1" x14ac:dyDescent="0.15">
      <c r="A278" s="14" t="s">
        <v>8</v>
      </c>
      <c r="B278" s="15" t="s">
        <v>63</v>
      </c>
      <c r="C278" s="16" t="s">
        <v>442</v>
      </c>
      <c r="D278" s="17" t="s">
        <v>1028</v>
      </c>
      <c r="E278" s="18" t="s">
        <v>1029</v>
      </c>
      <c r="F278" s="19">
        <v>43352</v>
      </c>
      <c r="G278" s="32">
        <f t="shared" si="44"/>
        <v>90</v>
      </c>
      <c r="H278" s="12" t="s">
        <v>30</v>
      </c>
      <c r="I278" s="33">
        <f t="shared" si="50"/>
        <v>90</v>
      </c>
      <c r="J278" s="11" t="s">
        <v>1043</v>
      </c>
      <c r="K278" s="34">
        <f t="shared" si="51"/>
        <v>90</v>
      </c>
      <c r="L278" s="35">
        <f t="shared" si="49"/>
        <v>0</v>
      </c>
      <c r="M278" s="37" t="s">
        <v>107</v>
      </c>
      <c r="N278" s="38">
        <v>90</v>
      </c>
      <c r="O278" s="150" t="s">
        <v>1030</v>
      </c>
      <c r="P278" s="146" t="s">
        <v>133</v>
      </c>
      <c r="Q278" s="39"/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2"/>
        <v/>
      </c>
      <c r="AE278" s="28"/>
      <c r="AF278" s="29"/>
      <c r="AG278" s="30"/>
      <c r="AH278" s="188"/>
      <c r="AI278" s="188"/>
      <c r="AJ278" s="188"/>
    </row>
    <row r="279" spans="1:36" ht="15" customHeight="1" x14ac:dyDescent="0.15">
      <c r="A279" s="14" t="s">
        <v>8</v>
      </c>
      <c r="B279" s="15" t="s">
        <v>63</v>
      </c>
      <c r="C279" s="16" t="s">
        <v>442</v>
      </c>
      <c r="D279" s="17" t="s">
        <v>784</v>
      </c>
      <c r="E279" s="18" t="s">
        <v>1031</v>
      </c>
      <c r="F279" s="19">
        <v>43475</v>
      </c>
      <c r="G279" s="32">
        <f t="shared" si="44"/>
        <v>90</v>
      </c>
      <c r="H279" s="12" t="s">
        <v>30</v>
      </c>
      <c r="I279" s="33">
        <f t="shared" si="50"/>
        <v>90</v>
      </c>
      <c r="J279" s="11"/>
      <c r="K279" s="34">
        <f t="shared" si="51"/>
        <v>175</v>
      </c>
      <c r="L279" s="35">
        <f t="shared" si="49"/>
        <v>-85</v>
      </c>
      <c r="M279" s="37" t="s">
        <v>107</v>
      </c>
      <c r="N279" s="38">
        <v>175</v>
      </c>
      <c r="O279" s="150" t="s">
        <v>1032</v>
      </c>
      <c r="P279" s="146" t="s">
        <v>133</v>
      </c>
      <c r="Q279" s="39"/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2"/>
        <v/>
      </c>
      <c r="AE279" s="28"/>
      <c r="AF279" s="29"/>
      <c r="AG279" s="30"/>
      <c r="AH279" s="188"/>
      <c r="AI279" s="188"/>
      <c r="AJ279" s="188"/>
    </row>
    <row r="280" spans="1:36" ht="15" customHeight="1" x14ac:dyDescent="0.15">
      <c r="A280" s="14" t="s">
        <v>8</v>
      </c>
      <c r="B280" s="15" t="s">
        <v>63</v>
      </c>
      <c r="C280" s="16" t="s">
        <v>442</v>
      </c>
      <c r="D280" s="17" t="s">
        <v>784</v>
      </c>
      <c r="E280" s="18" t="s">
        <v>1033</v>
      </c>
      <c r="F280" s="19">
        <v>42820</v>
      </c>
      <c r="G280" s="32">
        <f t="shared" si="44"/>
        <v>90</v>
      </c>
      <c r="H280" s="12" t="s">
        <v>46</v>
      </c>
      <c r="I280" s="33">
        <f t="shared" si="50"/>
        <v>75</v>
      </c>
      <c r="J280" s="11"/>
      <c r="K280" s="34">
        <f t="shared" si="51"/>
        <v>0</v>
      </c>
      <c r="L280" s="35">
        <f t="shared" si="49"/>
        <v>75</v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2"/>
        <v/>
      </c>
      <c r="AE280" s="28"/>
      <c r="AF280" s="29"/>
      <c r="AG280" s="30"/>
      <c r="AH280" s="188"/>
      <c r="AI280" s="188"/>
      <c r="AJ280" s="188"/>
    </row>
    <row r="281" spans="1:36" ht="15" customHeight="1" x14ac:dyDescent="0.15">
      <c r="A281" s="14" t="s">
        <v>8</v>
      </c>
      <c r="B281" s="15" t="s">
        <v>63</v>
      </c>
      <c r="C281" s="16" t="s">
        <v>704</v>
      </c>
      <c r="D281" s="17" t="s">
        <v>1034</v>
      </c>
      <c r="E281" s="18" t="s">
        <v>1035</v>
      </c>
      <c r="F281" s="19">
        <v>27601</v>
      </c>
      <c r="G281" s="32">
        <f t="shared" si="44"/>
        <v>190</v>
      </c>
      <c r="H281" s="12" t="s">
        <v>30</v>
      </c>
      <c r="I281" s="33">
        <f t="shared" ref="I281:I310" si="53">IF(OR(H281="Non",H281=""),G281,MAX(0,G281-15))</f>
        <v>190</v>
      </c>
      <c r="J281" s="11"/>
      <c r="K281" s="34">
        <f t="shared" ref="K281:K310" si="54">SUM(N281,S281,X281)</f>
        <v>175</v>
      </c>
      <c r="L281" s="35">
        <f t="shared" si="49"/>
        <v>15</v>
      </c>
      <c r="M281" s="37" t="s">
        <v>107</v>
      </c>
      <c r="N281" s="38">
        <v>175</v>
      </c>
      <c r="O281" s="150" t="s">
        <v>1036</v>
      </c>
      <c r="P281" s="146" t="s">
        <v>133</v>
      </c>
      <c r="Q281" s="39"/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2"/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15">
      <c r="A282" s="14" t="s">
        <v>8</v>
      </c>
      <c r="B282" s="15" t="s">
        <v>63</v>
      </c>
      <c r="C282" s="16" t="s">
        <v>47</v>
      </c>
      <c r="D282" s="17" t="s">
        <v>1037</v>
      </c>
      <c r="E282" s="18" t="s">
        <v>1038</v>
      </c>
      <c r="F282" s="19">
        <v>42685</v>
      </c>
      <c r="G282" s="32">
        <f t="shared" si="44"/>
        <v>145</v>
      </c>
      <c r="H282" s="12" t="s">
        <v>30</v>
      </c>
      <c r="I282" s="33">
        <f t="shared" si="53"/>
        <v>145</v>
      </c>
      <c r="J282" s="11"/>
      <c r="K282" s="34">
        <f t="shared" si="54"/>
        <v>145</v>
      </c>
      <c r="L282" s="35">
        <f t="shared" si="49"/>
        <v>0</v>
      </c>
      <c r="M282" s="37" t="s">
        <v>107</v>
      </c>
      <c r="N282" s="38">
        <v>95</v>
      </c>
      <c r="O282" s="150" t="s">
        <v>1039</v>
      </c>
      <c r="P282" s="146" t="s">
        <v>133</v>
      </c>
      <c r="Q282" s="39"/>
      <c r="R282" s="199" t="s">
        <v>460</v>
      </c>
      <c r="S282" s="200">
        <v>50</v>
      </c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2"/>
        <v/>
      </c>
      <c r="AE282" s="28"/>
      <c r="AF282" s="29"/>
      <c r="AG282" s="30"/>
      <c r="AH282" s="188"/>
      <c r="AI282" s="188"/>
      <c r="AJ282" s="188"/>
    </row>
    <row r="283" spans="1:36" ht="15" customHeight="1" x14ac:dyDescent="0.15">
      <c r="A283" s="14" t="s">
        <v>6</v>
      </c>
      <c r="B283" s="15" t="s">
        <v>63</v>
      </c>
      <c r="C283" s="16" t="s">
        <v>47</v>
      </c>
      <c r="D283" s="17" t="s">
        <v>1040</v>
      </c>
      <c r="E283" s="18" t="s">
        <v>1041</v>
      </c>
      <c r="F283" s="19">
        <v>42162</v>
      </c>
      <c r="G283" s="32">
        <f t="shared" si="44"/>
        <v>145</v>
      </c>
      <c r="H283" s="12" t="s">
        <v>30</v>
      </c>
      <c r="I283" s="33">
        <f t="shared" si="53"/>
        <v>145</v>
      </c>
      <c r="J283" s="11"/>
      <c r="K283" s="34">
        <f t="shared" si="54"/>
        <v>145</v>
      </c>
      <c r="L283" s="35">
        <f t="shared" si="49"/>
        <v>0</v>
      </c>
      <c r="M283" s="37" t="s">
        <v>107</v>
      </c>
      <c r="N283" s="38">
        <v>145</v>
      </c>
      <c r="O283" s="150" t="s">
        <v>1042</v>
      </c>
      <c r="P283" s="146" t="s">
        <v>133</v>
      </c>
      <c r="Q283" s="39"/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2"/>
        <v/>
      </c>
      <c r="AE283" s="28"/>
      <c r="AF283" s="29"/>
      <c r="AG283" s="30"/>
      <c r="AH283" s="188"/>
      <c r="AI283" s="188"/>
      <c r="AJ283" s="188"/>
    </row>
    <row r="284" spans="1:36" ht="15" customHeight="1" x14ac:dyDescent="0.15">
      <c r="A284" s="14" t="s">
        <v>6</v>
      </c>
      <c r="B284" s="15" t="s">
        <v>63</v>
      </c>
      <c r="C284" s="16" t="s">
        <v>442</v>
      </c>
      <c r="D284" s="17" t="s">
        <v>742</v>
      </c>
      <c r="E284" s="18" t="s">
        <v>1044</v>
      </c>
      <c r="F284" s="19">
        <v>43228</v>
      </c>
      <c r="G284" s="32">
        <f t="shared" si="44"/>
        <v>90</v>
      </c>
      <c r="H284" s="12" t="s">
        <v>46</v>
      </c>
      <c r="I284" s="33">
        <f t="shared" si="53"/>
        <v>75</v>
      </c>
      <c r="J284" s="11"/>
      <c r="K284" s="34">
        <f t="shared" si="54"/>
        <v>150</v>
      </c>
      <c r="L284" s="35">
        <f t="shared" si="49"/>
        <v>-75</v>
      </c>
      <c r="M284" s="37" t="s">
        <v>107</v>
      </c>
      <c r="N284" s="38">
        <v>150</v>
      </c>
      <c r="O284" s="150" t="s">
        <v>1046</v>
      </c>
      <c r="P284" s="146" t="s">
        <v>133</v>
      </c>
      <c r="Q284" s="39"/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2"/>
        <v/>
      </c>
      <c r="AE284" s="28"/>
      <c r="AF284" s="29"/>
      <c r="AG284" s="30"/>
      <c r="AH284" s="188"/>
      <c r="AI284" s="188"/>
      <c r="AJ284" s="188"/>
    </row>
    <row r="285" spans="1:36" ht="15" customHeight="1" x14ac:dyDescent="0.15">
      <c r="A285" s="14" t="s">
        <v>6</v>
      </c>
      <c r="B285" s="15" t="s">
        <v>63</v>
      </c>
      <c r="C285" s="16" t="s">
        <v>442</v>
      </c>
      <c r="D285" s="17" t="s">
        <v>742</v>
      </c>
      <c r="E285" s="18" t="s">
        <v>1045</v>
      </c>
      <c r="F285" s="19">
        <v>42897</v>
      </c>
      <c r="G285" s="32">
        <f t="shared" si="44"/>
        <v>90</v>
      </c>
      <c r="H285" s="12" t="s">
        <v>46</v>
      </c>
      <c r="I285" s="33">
        <f t="shared" si="53"/>
        <v>75</v>
      </c>
      <c r="J285" s="11"/>
      <c r="K285" s="34">
        <f t="shared" si="54"/>
        <v>0</v>
      </c>
      <c r="L285" s="35">
        <f t="shared" si="49"/>
        <v>75</v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2"/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15">
      <c r="A286" s="14" t="s">
        <v>6</v>
      </c>
      <c r="B286" s="15" t="s">
        <v>63</v>
      </c>
      <c r="C286" s="16" t="s">
        <v>47</v>
      </c>
      <c r="D286" s="17" t="s">
        <v>1062</v>
      </c>
      <c r="E286" s="18" t="s">
        <v>1063</v>
      </c>
      <c r="F286" s="19">
        <v>42334</v>
      </c>
      <c r="G286" s="32">
        <f t="shared" si="44"/>
        <v>145</v>
      </c>
      <c r="H286" s="12" t="s">
        <v>30</v>
      </c>
      <c r="I286" s="33">
        <f t="shared" si="53"/>
        <v>145</v>
      </c>
      <c r="J286" s="11"/>
      <c r="K286" s="34">
        <f t="shared" si="54"/>
        <v>145</v>
      </c>
      <c r="L286" s="35">
        <f t="shared" si="49"/>
        <v>0</v>
      </c>
      <c r="M286" s="37" t="s">
        <v>153</v>
      </c>
      <c r="N286" s="38">
        <v>145</v>
      </c>
      <c r="O286" s="150"/>
      <c r="P286" s="146"/>
      <c r="Q286" s="39"/>
      <c r="R286" s="199"/>
      <c r="S286" s="200"/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2"/>
        <v/>
      </c>
      <c r="AE286" s="28"/>
      <c r="AF286" s="29"/>
      <c r="AG286" s="30"/>
      <c r="AH286" s="188"/>
      <c r="AI286" s="188"/>
      <c r="AJ286" s="188"/>
    </row>
    <row r="287" spans="1:36" ht="15" customHeight="1" x14ac:dyDescent="0.15">
      <c r="A287" s="14" t="s">
        <v>6</v>
      </c>
      <c r="B287" s="15" t="s">
        <v>63</v>
      </c>
      <c r="C287" s="16" t="s">
        <v>563</v>
      </c>
      <c r="D287" s="17" t="s">
        <v>198</v>
      </c>
      <c r="E287" s="18" t="s">
        <v>569</v>
      </c>
      <c r="F287" s="19">
        <v>29821</v>
      </c>
      <c r="G287" s="32">
        <f t="shared" si="44"/>
        <v>175</v>
      </c>
      <c r="H287" s="12" t="s">
        <v>46</v>
      </c>
      <c r="I287" s="33">
        <f t="shared" si="53"/>
        <v>160</v>
      </c>
      <c r="J287" s="11"/>
      <c r="K287" s="34">
        <f t="shared" si="54"/>
        <v>0</v>
      </c>
      <c r="L287" s="35">
        <f t="shared" si="49"/>
        <v>160</v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2"/>
        <v/>
      </c>
      <c r="AE287" s="28"/>
      <c r="AF287" s="29"/>
      <c r="AG287" s="30"/>
      <c r="AH287" s="188"/>
      <c r="AI287" s="188"/>
      <c r="AJ287" s="188"/>
    </row>
    <row r="288" spans="1:36" ht="15" customHeight="1" x14ac:dyDescent="0.15">
      <c r="A288" s="14"/>
      <c r="B288" s="15"/>
      <c r="C288" s="16"/>
      <c r="D288" s="17"/>
      <c r="E288" s="18"/>
      <c r="F288" s="19"/>
      <c r="G288" s="32">
        <f t="shared" si="44"/>
        <v>0</v>
      </c>
      <c r="H288" s="12"/>
      <c r="I288" s="33">
        <f t="shared" si="53"/>
        <v>0</v>
      </c>
      <c r="J288" s="11"/>
      <c r="K288" s="34">
        <f t="shared" si="54"/>
        <v>0</v>
      </c>
      <c r="L288" s="35" t="str">
        <f t="shared" si="49"/>
        <v/>
      </c>
      <c r="M288" s="37"/>
      <c r="N288" s="38"/>
      <c r="O288" s="150"/>
      <c r="P288" s="146"/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2"/>
        <v/>
      </c>
      <c r="AE288" s="28"/>
      <c r="AF288" s="29"/>
      <c r="AG288" s="30"/>
      <c r="AH288" s="188"/>
      <c r="AI288" s="188"/>
      <c r="AJ288" s="188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44"/>
        <v>0</v>
      </c>
      <c r="H289" s="12"/>
      <c r="I289" s="33">
        <f t="shared" si="53"/>
        <v>0</v>
      </c>
      <c r="J289" s="11"/>
      <c r="K289" s="34">
        <f t="shared" si="54"/>
        <v>0</v>
      </c>
      <c r="L289" s="35" t="str">
        <f t="shared" si="49"/>
        <v/>
      </c>
      <c r="M289" s="37"/>
      <c r="N289" s="38"/>
      <c r="O289" s="150"/>
      <c r="P289" s="146"/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2"/>
        <v/>
      </c>
      <c r="AE289" s="28"/>
      <c r="AF289" s="29"/>
      <c r="AG289" s="30"/>
      <c r="AH289" s="188"/>
      <c r="AI289" s="188"/>
      <c r="AJ289" s="188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44"/>
        <v>0</v>
      </c>
      <c r="H290" s="12"/>
      <c r="I290" s="33">
        <f t="shared" si="53"/>
        <v>0</v>
      </c>
      <c r="J290" s="11"/>
      <c r="K290" s="34">
        <f t="shared" si="54"/>
        <v>0</v>
      </c>
      <c r="L290" s="35" t="str">
        <f t="shared" si="49"/>
        <v/>
      </c>
      <c r="M290" s="37"/>
      <c r="N290" s="38"/>
      <c r="O290" s="150"/>
      <c r="P290" s="146"/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2"/>
        <v/>
      </c>
      <c r="AE290" s="28"/>
      <c r="AF290" s="29"/>
      <c r="AG290" s="30"/>
      <c r="AH290" s="188"/>
      <c r="AI290" s="188"/>
      <c r="AJ290" s="188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0"/>
      <c r="P291" s="146"/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2"/>
        <v/>
      </c>
      <c r="AE291" s="28"/>
      <c r="AF291" s="29"/>
      <c r="AG291" s="30"/>
      <c r="AH291" s="188"/>
      <c r="AI291" s="188"/>
      <c r="AJ291" s="188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2"/>
        <v/>
      </c>
      <c r="AE292" s="28"/>
      <c r="AF292" s="29"/>
      <c r="AG292" s="30"/>
      <c r="AH292" s="188"/>
      <c r="AI292" s="188"/>
      <c r="AJ292" s="188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2"/>
        <v/>
      </c>
      <c r="AE293" s="28"/>
      <c r="AF293" s="29"/>
      <c r="AG293" s="30"/>
      <c r="AH293" s="188"/>
      <c r="AI293" s="188"/>
      <c r="AJ293" s="188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0"/>
      <c r="P294" s="146"/>
      <c r="Q294" s="39"/>
      <c r="R294" s="199"/>
      <c r="S294" s="200"/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2"/>
        <v/>
      </c>
      <c r="AE294" s="28"/>
      <c r="AF294" s="29"/>
      <c r="AG294" s="30"/>
      <c r="AH294" s="188"/>
      <c r="AI294" s="188"/>
      <c r="AJ294" s="188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0"/>
      <c r="P295" s="146"/>
      <c r="Q295" s="39"/>
      <c r="R295" s="199"/>
      <c r="S295" s="200"/>
      <c r="T295" s="201"/>
      <c r="U295" s="202"/>
      <c r="V295" s="203"/>
      <c r="W295" s="236"/>
      <c r="X295" s="237"/>
      <c r="Y295" s="238"/>
      <c r="Z295" s="239"/>
      <c r="AA295" s="240"/>
      <c r="AB295" s="26"/>
      <c r="AC295" s="27"/>
      <c r="AD295" s="36" t="str">
        <f t="shared" si="52"/>
        <v/>
      </c>
      <c r="AE295" s="28"/>
      <c r="AF295" s="29"/>
      <c r="AG295" s="30"/>
      <c r="AH295" s="188"/>
      <c r="AI295" s="188"/>
      <c r="AJ295" s="188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0"/>
      <c r="P296" s="146"/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2"/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0"/>
      <c r="P297" s="146"/>
      <c r="Q297" s="39"/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2"/>
        <v/>
      </c>
      <c r="AE297" s="28"/>
      <c r="AF297" s="29"/>
      <c r="AG297" s="30"/>
      <c r="AH297" s="188"/>
      <c r="AI297" s="188"/>
      <c r="AJ297" s="188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si="52"/>
        <v/>
      </c>
      <c r="AE298" s="28"/>
      <c r="AF298" s="29"/>
      <c r="AG298" s="30"/>
      <c r="AH298" s="188"/>
      <c r="AI298" s="188"/>
      <c r="AJ298" s="188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2"/>
        <v/>
      </c>
      <c r="AE299" s="28"/>
      <c r="AF299" s="29"/>
      <c r="AG299" s="30"/>
      <c r="AH299" s="188"/>
      <c r="AI299" s="188"/>
      <c r="AJ299" s="188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0"/>
      <c r="P300" s="146"/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2"/>
        <v/>
      </c>
      <c r="AE300" s="28"/>
      <c r="AF300" s="29"/>
      <c r="AG300" s="30"/>
      <c r="AH300" s="188"/>
      <c r="AI300" s="188"/>
      <c r="AJ300" s="188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0"/>
      <c r="P301" s="146"/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2"/>
        <v/>
      </c>
      <c r="AE301" s="28"/>
      <c r="AF301" s="29"/>
      <c r="AG301" s="30"/>
      <c r="AH301" s="188"/>
      <c r="AI301" s="188"/>
      <c r="AJ301" s="188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2"/>
        <v/>
      </c>
      <c r="AE302" s="28"/>
      <c r="AF302" s="29"/>
      <c r="AG302" s="30"/>
      <c r="AH302" s="188"/>
      <c r="AI302" s="188"/>
      <c r="AJ302" s="188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2"/>
        <v/>
      </c>
      <c r="AE303" s="28"/>
      <c r="AF303" s="29"/>
      <c r="AG303" s="30"/>
      <c r="AH303" s="188"/>
      <c r="AI303" s="188"/>
      <c r="AJ303" s="188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2"/>
        <v/>
      </c>
      <c r="AE304" s="28"/>
      <c r="AF304" s="29"/>
      <c r="AG304" s="30"/>
      <c r="AH304" s="188"/>
      <c r="AI304" s="188"/>
      <c r="AJ304" s="188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2"/>
        <v/>
      </c>
      <c r="AE305" s="28"/>
      <c r="AF305" s="29"/>
      <c r="AG305" s="30"/>
      <c r="AH305" s="188"/>
      <c r="AI305" s="188"/>
      <c r="AJ305" s="188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2"/>
        <v/>
      </c>
      <c r="AE306" s="28"/>
      <c r="AF306" s="29"/>
      <c r="AG306" s="30"/>
      <c r="AH306" s="188"/>
      <c r="AI306" s="188"/>
      <c r="AJ306" s="188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2"/>
        <v/>
      </c>
      <c r="AE307" s="28"/>
      <c r="AF307" s="29"/>
      <c r="AG307" s="30"/>
      <c r="AH307" s="188"/>
      <c r="AI307" s="188"/>
      <c r="AJ307" s="188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2"/>
        <v/>
      </c>
      <c r="AE308" s="28"/>
      <c r="AF308" s="29"/>
      <c r="AG308" s="30"/>
      <c r="AH308" s="188"/>
      <c r="AI308" s="188"/>
      <c r="AJ308" s="188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2"/>
        <v/>
      </c>
      <c r="AE309" s="28"/>
      <c r="AF309" s="29"/>
      <c r="AG309" s="30"/>
      <c r="AH309" s="188"/>
      <c r="AI309" s="188"/>
      <c r="AJ309" s="188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2"/>
        <v/>
      </c>
      <c r="AE310" s="28"/>
      <c r="AF310" s="29"/>
      <c r="AG310" s="30"/>
      <c r="AH310" s="188"/>
      <c r="AI310" s="188"/>
      <c r="AJ310" s="188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2"/>
        <v/>
      </c>
      <c r="AE311" s="28"/>
      <c r="AF311" s="29"/>
      <c r="AG311" s="30"/>
      <c r="AH311" s="188"/>
      <c r="AI311" s="188"/>
      <c r="AJ311" s="188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2"/>
        <v/>
      </c>
      <c r="AE312" s="161"/>
      <c r="AF312" s="162"/>
      <c r="AG312" s="163"/>
      <c r="AH312" s="190"/>
      <c r="AI312" s="190"/>
      <c r="AJ312" s="190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47160</v>
      </c>
      <c r="H313" s="94"/>
      <c r="I313" s="97">
        <f>SUM(I3:I312)</f>
        <v>46365</v>
      </c>
      <c r="J313" s="98"/>
      <c r="K313" s="99">
        <f>SUM(K3:K312)</f>
        <v>43694.96</v>
      </c>
      <c r="L313" s="100">
        <f>SUM(L3:L312)</f>
        <v>2670.04</v>
      </c>
      <c r="M313" s="101"/>
      <c r="N313" s="151">
        <f>SUM(N3:N312)</f>
        <v>34158.32</v>
      </c>
      <c r="O313" s="101"/>
      <c r="P313" s="101"/>
      <c r="Q313" s="101"/>
      <c r="R313" s="214"/>
      <c r="S313" s="215">
        <f>SUM(S3:S312)</f>
        <v>6585.32</v>
      </c>
      <c r="T313" s="214"/>
      <c r="U313" s="214"/>
      <c r="V313" s="214"/>
      <c r="W313" s="255"/>
      <c r="X313" s="256">
        <f>SUM(X3:X312)</f>
        <v>2951.3199999999997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t="14" thickBot="1" x14ac:dyDescent="0.2">
      <c r="A314" s="93">
        <f>COUNTA($A$3:$A$312)</f>
        <v>285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4" thickBot="1" x14ac:dyDescent="0.2">
      <c r="A315" s="109">
        <f>COUNTIF(B3:B312,"=QUALIFIEE")</f>
        <v>217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824</v>
      </c>
      <c r="L315" s="93"/>
      <c r="N315" s="274">
        <f>SUMIF($M$3:$M$312,"Pass'Sport",$N$3:$N$312) + SUMIF($R$3:$R$312,"Pass'Sport",$S$3:$S$312) + SUMIF($W$3:$W$312,"Pass'Sport",$X$3:$X$312)</f>
        <v>1854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4" thickBot="1" x14ac:dyDescent="0.2">
      <c r="A316" s="114">
        <f>COUNTIF(B2:B311,"=Validée")</f>
        <v>0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t="14" thickBot="1" x14ac:dyDescent="0.2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825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4" thickBot="1" x14ac:dyDescent="0.2">
      <c r="A318" s="114">
        <f>COUNTIF(B3:B312,"=en cours")</f>
        <v>2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4" thickBot="1" x14ac:dyDescent="0.2">
      <c r="A319" s="121">
        <f>COUNTIF(B3:B312,"=ABSENT")</f>
        <v>66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826</v>
      </c>
      <c r="L319" s="123"/>
      <c r="M319" s="124"/>
      <c r="N319" s="277">
        <f>COUNTA($A$3:$A$312)-COUNTA($AH$3:$AH$312)</f>
        <v>79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4" thickBot="1" x14ac:dyDescent="0.2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4" thickBot="1" x14ac:dyDescent="0.2">
      <c r="A321" s="147">
        <f>COUNTIF($C$3:$C$312,"=DIR")</f>
        <v>15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4" thickBot="1" x14ac:dyDescent="0.2">
      <c r="A322" s="114">
        <f>COUNTIF($C$3:$C$312,"=JOU")</f>
        <v>222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4" thickBot="1" x14ac:dyDescent="0.2">
      <c r="A323" s="119">
        <f>COUNTIF($C$3:$C$312,"=LOI")</f>
        <v>19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4" thickBot="1" x14ac:dyDescent="0.2">
      <c r="A324" s="114">
        <f>COUNTIF($C$3:$C$312,"=BAB")</f>
        <v>11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4" thickBot="1" x14ac:dyDescent="0.2">
      <c r="A325" s="114">
        <f>COUNTIF($C$3:$C$312,"=FIT")</f>
        <v>13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174.96226415094338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4" thickBot="1" x14ac:dyDescent="0.2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162.68421052631578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15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15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15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15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15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15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15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15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15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heet="1" objects="1" scenarios="1" selectLockedCells="1" autoFilter="0"/>
  <autoFilter ref="A2:AJ319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5" priority="151">
      <formula>$I3=0</formula>
    </cfRule>
  </conditionalFormatting>
  <conditionalFormatting sqref="AD3:AG83 AD101:AG111 AD113:AG169 AD173:AG312">
    <cfRule type="expression" dxfId="184" priority="214">
      <formula>OR($AC3&lt;&gt;"Oui",$AD3=0)</formula>
    </cfRule>
  </conditionalFormatting>
  <conditionalFormatting sqref="L3:L83 L311:L312 L101:L111 L113:L169 L173:L280">
    <cfRule type="cellIs" dxfId="183" priority="212" operator="between">
      <formula>1</formula>
      <formula>250</formula>
    </cfRule>
  </conditionalFormatting>
  <conditionalFormatting sqref="K311:K312 K3:K83 K102:K111 K113:K169 K173:K280">
    <cfRule type="expression" dxfId="182" priority="210">
      <formula>AND($L3&gt;0,$L3&lt;&gt;"")</formula>
    </cfRule>
    <cfRule type="expression" dxfId="181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0" priority="209">
      <formula>AND($D3&lt;&gt;"",A3="")</formula>
    </cfRule>
  </conditionalFormatting>
  <conditionalFormatting sqref="O3:P4 O101:P111 O113:P169 O173:P312">
    <cfRule type="expression" dxfId="179" priority="205">
      <formula>OR($M3="",$M3="Espèces",$M3="Carte Bleue")</formula>
    </cfRule>
  </conditionalFormatting>
  <conditionalFormatting sqref="T3:U4 T101:U111 T113:U169 T173:U312">
    <cfRule type="expression" dxfId="178" priority="204">
      <formula>OR($R3="",$R3="Espèces",$R3="Indemnisation",$R3="Pass'Sport",$R3="Carte Bleue")</formula>
    </cfRule>
  </conditionalFormatting>
  <conditionalFormatting sqref="Y3:Z4 Z97 Y98:Z111 Y114:Z169 Y173:Z312">
    <cfRule type="expression" dxfId="177" priority="206">
      <formula>OR($W3="",$W3="Espèces",$W3="Carte Bleue")</formula>
    </cfRule>
  </conditionalFormatting>
  <conditionalFormatting sqref="N3:N4 N101:N111 N113:N169 Q3:Q169 Q173:Q312 N173:N312">
    <cfRule type="expression" dxfId="176" priority="203">
      <formula>$M3=""</formula>
    </cfRule>
  </conditionalFormatting>
  <conditionalFormatting sqref="S3:S4 S101:S111 V3:V111 V113:V169 S113:S169 S173:S312 V173:V312">
    <cfRule type="expression" dxfId="175" priority="202">
      <formula>$R3=""</formula>
    </cfRule>
  </conditionalFormatting>
  <conditionalFormatting sqref="X3:X4 X101:X111 AA3:AA111 AA113:AA169 X114:X169 X173:X312 AA173:AA312">
    <cfRule type="expression" dxfId="174" priority="201">
      <formula>$W3=""</formula>
    </cfRule>
  </conditionalFormatting>
  <conditionalFormatting sqref="K281:L310">
    <cfRule type="expression" dxfId="173" priority="199">
      <formula>$I281=0</formula>
    </cfRule>
  </conditionalFormatting>
  <conditionalFormatting sqref="L281:L310">
    <cfRule type="cellIs" dxfId="172" priority="197" operator="between">
      <formula>1</formula>
      <formula>250</formula>
    </cfRule>
  </conditionalFormatting>
  <conditionalFormatting sqref="K281:K310">
    <cfRule type="expression" dxfId="171" priority="195">
      <formula>AND($L281&gt;0,$L281&lt;&gt;"")</formula>
    </cfRule>
    <cfRule type="expression" dxfId="170" priority="196">
      <formula>$I281&gt;0</formula>
    </cfRule>
  </conditionalFormatting>
  <conditionalFormatting sqref="A281:A310 H281:H310 C281:C310 E281:F310">
    <cfRule type="expression" dxfId="169" priority="194">
      <formula>AND($D281&lt;&gt;"",A281="")</formula>
    </cfRule>
  </conditionalFormatting>
  <conditionalFormatting sqref="A12 C12 E12:F12">
    <cfRule type="expression" dxfId="168" priority="186">
      <formula>AND($D12&lt;&gt;"",A12="")</formula>
    </cfRule>
  </conditionalFormatting>
  <conditionalFormatting sqref="M3:M4 M101:M111 M113:M169 M173:M312">
    <cfRule type="expression" dxfId="167" priority="175">
      <formula>AND($I3&gt;0,$M3="")</formula>
    </cfRule>
  </conditionalFormatting>
  <conditionalFormatting sqref="Q3:Q4 Q101:Q111 Q113:Q169 Q173:Q312">
    <cfRule type="expression" dxfId="166" priority="172">
      <formula>AND($M3&lt;&gt;"",$Q3="")</formula>
    </cfRule>
  </conditionalFormatting>
  <conditionalFormatting sqref="N3:N4 N101:N111 N113:N169 N173:N312">
    <cfRule type="expression" dxfId="165" priority="171">
      <formula>AND($M3&lt;&gt;"",$N3="")</formula>
    </cfRule>
  </conditionalFormatting>
  <conditionalFormatting sqref="O3:O4 O101:O111 O113:O169 O173:O312">
    <cfRule type="expression" dxfId="164" priority="170">
      <formula>AND($M3="Chèque",$O3="")</formula>
    </cfRule>
  </conditionalFormatting>
  <conditionalFormatting sqref="P3:P4 P101:P111 P113:P169 P173:P312">
    <cfRule type="expression" dxfId="163" priority="169">
      <formula>AND($M3="Chèque",$P3="")</formula>
    </cfRule>
  </conditionalFormatting>
  <conditionalFormatting sqref="R3:R4 R101:R111 R113:R169 R173:R312">
    <cfRule type="expression" dxfId="162" priority="168">
      <formula>AND($I3&gt;0,$L3&gt;0,$M3&lt;&gt;"",$R3="")</formula>
    </cfRule>
  </conditionalFormatting>
  <conditionalFormatting sqref="M5:AB83">
    <cfRule type="expression" dxfId="161" priority="167">
      <formula>$I5=0</formula>
    </cfRule>
  </conditionalFormatting>
  <conditionalFormatting sqref="AD5:AG83 AD101:AG111 AD113:AG169 AD173:AG312">
    <cfRule type="expression" dxfId="160" priority="166">
      <formula>$AC5&lt;&gt;"Oui"</formula>
    </cfRule>
  </conditionalFormatting>
  <conditionalFormatting sqref="O5:P83">
    <cfRule type="expression" dxfId="159" priority="164">
      <formula>OR($M5="",$M5="Espèces",$M5="Carte Bleue")</formula>
    </cfRule>
  </conditionalFormatting>
  <conditionalFormatting sqref="T5:U83">
    <cfRule type="expression" dxfId="158" priority="163">
      <formula>OR($R5="",$R5="Espèces",$R5="Carte Bleue")</formula>
    </cfRule>
  </conditionalFormatting>
  <conditionalFormatting sqref="Y5:Z83">
    <cfRule type="expression" dxfId="157" priority="165">
      <formula>OR($W5="",$W5="Espèces",$W5="Carte Bleue")</formula>
    </cfRule>
  </conditionalFormatting>
  <conditionalFormatting sqref="N5:N83">
    <cfRule type="expression" dxfId="156" priority="162">
      <formula>$M5=""</formula>
    </cfRule>
  </conditionalFormatting>
  <conditionalFormatting sqref="S5:S83">
    <cfRule type="expression" dxfId="155" priority="161">
      <formula>$R5=""</formula>
    </cfRule>
  </conditionalFormatting>
  <conditionalFormatting sqref="X5:X83">
    <cfRule type="expression" dxfId="154" priority="160">
      <formula>$W5=""</formula>
    </cfRule>
  </conditionalFormatting>
  <conditionalFormatting sqref="M5:M83">
    <cfRule type="expression" dxfId="153" priority="159">
      <formula>AND($I5&gt;0,$M5="")</formula>
    </cfRule>
  </conditionalFormatting>
  <conditionalFormatting sqref="Q5:Q83">
    <cfRule type="expression" dxfId="152" priority="158">
      <formula>AND($M5&lt;&gt;"",$Q5="")</formula>
    </cfRule>
  </conditionalFormatting>
  <conditionalFormatting sqref="N5:N83">
    <cfRule type="expression" dxfId="151" priority="157">
      <formula>AND($M5&lt;&gt;"",$N5="")</formula>
    </cfRule>
  </conditionalFormatting>
  <conditionalFormatting sqref="O5:O83">
    <cfRule type="expression" dxfId="150" priority="156">
      <formula>AND($M5="Chèque",$O5="")</formula>
    </cfRule>
  </conditionalFormatting>
  <conditionalFormatting sqref="P5:P83">
    <cfRule type="expression" dxfId="149" priority="155">
      <formula>AND($M5="Chèque",$P5="")</formula>
    </cfRule>
  </conditionalFormatting>
  <conditionalFormatting sqref="R5:R83">
    <cfRule type="expression" dxfId="148" priority="154">
      <formula>AND($I5&gt;0,$L5&gt;0,$M5&lt;&gt;"",$R5="")</formula>
    </cfRule>
  </conditionalFormatting>
  <conditionalFormatting sqref="AE3:AG83 AE101:AG111 AE113:AG169 AE173:AG312">
    <cfRule type="expression" dxfId="147" priority="153">
      <formula>AND(VALUE($AD3)&gt;0,AE3="")</formula>
    </cfRule>
  </conditionalFormatting>
  <conditionalFormatting sqref="AD3:AD83 AD101:AD111 AD113:AD169 AD173:AD312">
    <cfRule type="expression" dxfId="146" priority="152">
      <formula>AND(VALUE($AD3)&gt;0,OR($AE3="",$AF3=""))</formula>
    </cfRule>
  </conditionalFormatting>
  <conditionalFormatting sqref="AB3:AB83 AB101:AB111 AB113:AB169 AB173:AB312">
    <cfRule type="expression" dxfId="145" priority="215">
      <formula>$F3&lt;VALUE("01/01/2006")</formula>
    </cfRule>
  </conditionalFormatting>
  <conditionalFormatting sqref="K84:L100">
    <cfRule type="expression" dxfId="144" priority="126">
      <formula>$I84=0</formula>
    </cfRule>
  </conditionalFormatting>
  <conditionalFormatting sqref="AD84:AG100">
    <cfRule type="expression" dxfId="143" priority="148">
      <formula>OR($AC84&lt;&gt;"Oui",$AD84=0)</formula>
    </cfRule>
  </conditionalFormatting>
  <conditionalFormatting sqref="L84:L100">
    <cfRule type="cellIs" dxfId="142" priority="147" operator="between">
      <formula>1</formula>
      <formula>250</formula>
    </cfRule>
  </conditionalFormatting>
  <conditionalFormatting sqref="K84:K101">
    <cfRule type="expression" dxfId="141" priority="145">
      <formula>AND($L84&gt;0,$L84&lt;&gt;"")</formula>
    </cfRule>
    <cfRule type="expression" dxfId="140" priority="146">
      <formula>$I84&gt;0</formula>
    </cfRule>
  </conditionalFormatting>
  <conditionalFormatting sqref="H84:H100 A84:A100 C84:C100 E84:F100">
    <cfRule type="expression" dxfId="139" priority="144">
      <formula>AND($D84&lt;&gt;"",A84="")</formula>
    </cfRule>
  </conditionalFormatting>
  <conditionalFormatting sqref="M84:AB96">
    <cfRule type="expression" dxfId="138" priority="142">
      <formula>$I84=0</formula>
    </cfRule>
  </conditionalFormatting>
  <conditionalFormatting sqref="AD84:AG100">
    <cfRule type="expression" dxfId="137" priority="141">
      <formula>$AC84&lt;&gt;"Oui"</formula>
    </cfRule>
  </conditionalFormatting>
  <conditionalFormatting sqref="O84:P100">
    <cfRule type="expression" dxfId="136" priority="139">
      <formula>OR($M84="",$M84="Espèces",$M84="Carte Bleue")</formula>
    </cfRule>
  </conditionalFormatting>
  <conditionalFormatting sqref="T84:U100">
    <cfRule type="expression" dxfId="135" priority="138">
      <formula>OR($R84="",$R84="Espèces",$R84="Carte Bleue")</formula>
    </cfRule>
  </conditionalFormatting>
  <conditionalFormatting sqref="Y84:Z96">
    <cfRule type="expression" dxfId="134" priority="140">
      <formula>OR($W84="",$W84="Espèces",$W84="Carte Bleue")</formula>
    </cfRule>
  </conditionalFormatting>
  <conditionalFormatting sqref="N84:N100">
    <cfRule type="expression" dxfId="133" priority="137">
      <formula>$M84=""</formula>
    </cfRule>
  </conditionalFormatting>
  <conditionalFormatting sqref="S84:S100">
    <cfRule type="expression" dxfId="132" priority="136">
      <formula>$R84=""</formula>
    </cfRule>
  </conditionalFormatting>
  <conditionalFormatting sqref="X84:X100">
    <cfRule type="expression" dxfId="131" priority="135">
      <formula>$W84=""</formula>
    </cfRule>
  </conditionalFormatting>
  <conditionalFormatting sqref="M84:M100">
    <cfRule type="expression" dxfId="130" priority="134">
      <formula>AND($I84&gt;0,$M84="")</formula>
    </cfRule>
  </conditionalFormatting>
  <conditionalFormatting sqref="Q84:Q100">
    <cfRule type="expression" dxfId="129" priority="133">
      <formula>AND($M84&lt;&gt;"",$Q84="")</formula>
    </cfRule>
  </conditionalFormatting>
  <conditionalFormatting sqref="N84:N100">
    <cfRule type="expression" dxfId="128" priority="132">
      <formula>AND($M84&lt;&gt;"",$N84="")</formula>
    </cfRule>
  </conditionalFormatting>
  <conditionalFormatting sqref="O84:O100">
    <cfRule type="expression" dxfId="127" priority="131">
      <formula>AND($M84="Chèque",$O84="")</formula>
    </cfRule>
  </conditionalFormatting>
  <conditionalFormatting sqref="P84:P100">
    <cfRule type="expression" dxfId="126" priority="130">
      <formula>AND($M84="Chèque",$P84="")</formula>
    </cfRule>
  </conditionalFormatting>
  <conditionalFormatting sqref="R84:R100">
    <cfRule type="expression" dxfId="125" priority="129">
      <formula>AND($I84&gt;0,$L84&gt;0,$M84&lt;&gt;"",$R84="")</formula>
    </cfRule>
  </conditionalFormatting>
  <conditionalFormatting sqref="AE84:AG100">
    <cfRule type="expression" dxfId="124" priority="128">
      <formula>AND(VALUE($AD84)&gt;0,AE84="")</formula>
    </cfRule>
  </conditionalFormatting>
  <conditionalFormatting sqref="AD84:AD100">
    <cfRule type="expression" dxfId="123" priority="127">
      <formula>AND(VALUE($AD84)&gt;0,OR($AE84="",$AF84=""))</formula>
    </cfRule>
  </conditionalFormatting>
  <conditionalFormatting sqref="AB84:AB100">
    <cfRule type="expression" dxfId="122" priority="149">
      <formula>$F84&lt;VALUE("01/01/2006")</formula>
    </cfRule>
  </conditionalFormatting>
  <conditionalFormatting sqref="T97">
    <cfRule type="expression" dxfId="121" priority="125">
      <formula>OR($M97="",$M97="Espèces",$M97="Indemnisation",$M97="Pass'Sport",$M97="Carte Bleue")</formula>
    </cfRule>
  </conditionalFormatting>
  <conditionalFormatting sqref="T97">
    <cfRule type="expression" dxfId="120" priority="124">
      <formula>AND($M97="Chèque",$O97="")</formula>
    </cfRule>
  </conditionalFormatting>
  <conditionalFormatting sqref="B311:B312 B3:B11 B13:B111 B113:B169 B173:B280">
    <cfRule type="expression" dxfId="119" priority="123">
      <formula>AND($D3&lt;&gt;"",B3="")</formula>
    </cfRule>
  </conditionalFormatting>
  <conditionalFormatting sqref="B281:B310">
    <cfRule type="expression" dxfId="118" priority="122">
      <formula>AND($D281&lt;&gt;"",B281="")</formula>
    </cfRule>
  </conditionalFormatting>
  <conditionalFormatting sqref="B12">
    <cfRule type="expression" dxfId="117" priority="121">
      <formula>AND($D12&lt;&gt;"",B12="")</formula>
    </cfRule>
  </conditionalFormatting>
  <conditionalFormatting sqref="K101">
    <cfRule type="expression" dxfId="116" priority="120">
      <formula>$I101=0</formula>
    </cfRule>
  </conditionalFormatting>
  <conditionalFormatting sqref="J3:J111 J113:J169 J173:J312">
    <cfRule type="expression" dxfId="115" priority="217">
      <formula>OR($I3=0,$D3="")</formula>
    </cfRule>
  </conditionalFormatting>
  <conditionalFormatting sqref="AH3:AH312">
    <cfRule type="expression" dxfId="114" priority="250">
      <formula>AND($D3&lt;&gt;"",$AH3="")</formula>
    </cfRule>
  </conditionalFormatting>
  <conditionalFormatting sqref="J112">
    <cfRule type="expression" dxfId="113" priority="119">
      <formula>OR($I112=0,$D112="")</formula>
    </cfRule>
  </conditionalFormatting>
  <conditionalFormatting sqref="K112:L112">
    <cfRule type="expression" dxfId="112" priority="95">
      <formula>$I112=0</formula>
    </cfRule>
  </conditionalFormatting>
  <conditionalFormatting sqref="AD112:AG112">
    <cfRule type="expression" dxfId="111" priority="117">
      <formula>OR($AC112&lt;&gt;"Oui",$AD112=0)</formula>
    </cfRule>
  </conditionalFormatting>
  <conditionalFormatting sqref="L112">
    <cfRule type="cellIs" dxfId="110" priority="116" operator="between">
      <formula>1</formula>
      <formula>250</formula>
    </cfRule>
  </conditionalFormatting>
  <conditionalFormatting sqref="K112">
    <cfRule type="expression" dxfId="109" priority="114">
      <formula>AND($L112&gt;0,$L112&lt;&gt;"")</formula>
    </cfRule>
    <cfRule type="expression" dxfId="108" priority="115">
      <formula>$I112&gt;0</formula>
    </cfRule>
  </conditionalFormatting>
  <conditionalFormatting sqref="H112 E112:F112 A112:C112">
    <cfRule type="expression" dxfId="107" priority="113">
      <formula>AND($D112&lt;&gt;"",A112="")</formula>
    </cfRule>
  </conditionalFormatting>
  <conditionalFormatting sqref="M112:P112 R112:AB112">
    <cfRule type="expression" dxfId="106" priority="111">
      <formula>$I112=0</formula>
    </cfRule>
  </conditionalFormatting>
  <conditionalFormatting sqref="AD112:AG112">
    <cfRule type="expression" dxfId="105" priority="110">
      <formula>$AC112&lt;&gt;"Oui"</formula>
    </cfRule>
  </conditionalFormatting>
  <conditionalFormatting sqref="O112:P112">
    <cfRule type="expression" dxfId="104" priority="108">
      <formula>OR($M112="",$M112="Espèces",$M112="Carte Bleue")</formula>
    </cfRule>
  </conditionalFormatting>
  <conditionalFormatting sqref="T112:U112">
    <cfRule type="expression" dxfId="103" priority="107">
      <formula>OR($R112="",$R112="Espèces",$R112="Carte Bleue")</formula>
    </cfRule>
  </conditionalFormatting>
  <conditionalFormatting sqref="Y112:Z112">
    <cfRule type="expression" dxfId="102" priority="109">
      <formula>OR($W112="",$W112="Espèces",$W112="Carte Bleue")</formula>
    </cfRule>
  </conditionalFormatting>
  <conditionalFormatting sqref="N112">
    <cfRule type="expression" dxfId="101" priority="106">
      <formula>$M112=""</formula>
    </cfRule>
  </conditionalFormatting>
  <conditionalFormatting sqref="S112 V112">
    <cfRule type="expression" dxfId="100" priority="105">
      <formula>$R112=""</formula>
    </cfRule>
  </conditionalFormatting>
  <conditionalFormatting sqref="X112 AA112">
    <cfRule type="expression" dxfId="99" priority="104">
      <formula>$W112=""</formula>
    </cfRule>
  </conditionalFormatting>
  <conditionalFormatting sqref="M112">
    <cfRule type="expression" dxfId="98" priority="103">
      <formula>AND($I112&gt;0,$M112="")</formula>
    </cfRule>
  </conditionalFormatting>
  <conditionalFormatting sqref="N112">
    <cfRule type="expression" dxfId="97" priority="101">
      <formula>AND($M112&lt;&gt;"",$N112="")</formula>
    </cfRule>
  </conditionalFormatting>
  <conditionalFormatting sqref="O112">
    <cfRule type="expression" dxfId="96" priority="100">
      <formula>AND($M112="Chèque",$O112="")</formula>
    </cfRule>
  </conditionalFormatting>
  <conditionalFormatting sqref="P112">
    <cfRule type="expression" dxfId="95" priority="99">
      <formula>AND($M112="Chèque",$P112="")</formula>
    </cfRule>
  </conditionalFormatting>
  <conditionalFormatting sqref="R112">
    <cfRule type="expression" dxfId="94" priority="98">
      <formula>AND($I112&gt;0,$L112&gt;0,$M112&lt;&gt;"",$R112="")</formula>
    </cfRule>
  </conditionalFormatting>
  <conditionalFormatting sqref="AE112:AG112">
    <cfRule type="expression" dxfId="93" priority="97">
      <formula>AND(VALUE($AD112)&gt;0,AE112="")</formula>
    </cfRule>
  </conditionalFormatting>
  <conditionalFormatting sqref="AD112">
    <cfRule type="expression" dxfId="92" priority="96">
      <formula>AND(VALUE($AD112)&gt;0,OR($AE112="",$AF112=""))</formula>
    </cfRule>
  </conditionalFormatting>
  <conditionalFormatting sqref="AB112">
    <cfRule type="expression" dxfId="91" priority="118">
      <formula>$F112&lt;VALUE("01/01/2006")</formula>
    </cfRule>
  </conditionalFormatting>
  <conditionalFormatting sqref="Q112">
    <cfRule type="expression" dxfId="90" priority="94">
      <formula>$I112=0</formula>
    </cfRule>
  </conditionalFormatting>
  <conditionalFormatting sqref="Q112">
    <cfRule type="expression" dxfId="89" priority="93">
      <formula>AND($M112&lt;&gt;"",$Q112="")</formula>
    </cfRule>
  </conditionalFormatting>
  <conditionalFormatting sqref="T113:U113">
    <cfRule type="expression" dxfId="88" priority="92">
      <formula>OR($R113="",$R113="Espèces",$R113="Carte Bleue")</formula>
    </cfRule>
  </conditionalFormatting>
  <conditionalFormatting sqref="S113">
    <cfRule type="expression" dxfId="87" priority="91">
      <formula>$M113=""</formula>
    </cfRule>
  </conditionalFormatting>
  <conditionalFormatting sqref="R113">
    <cfRule type="expression" dxfId="86" priority="90">
      <formula>AND($I113&gt;0,$M113="")</formula>
    </cfRule>
  </conditionalFormatting>
  <conditionalFormatting sqref="S113">
    <cfRule type="expression" dxfId="85" priority="89">
      <formula>AND($M113&lt;&gt;"",$N113="")</formula>
    </cfRule>
  </conditionalFormatting>
  <conditionalFormatting sqref="T113">
    <cfRule type="expression" dxfId="84" priority="88">
      <formula>AND($M113="Chèque",$O113="")</formula>
    </cfRule>
  </conditionalFormatting>
  <conditionalFormatting sqref="U113">
    <cfRule type="expression" dxfId="83" priority="87">
      <formula>AND($M113="Chèque",$P113="")</formula>
    </cfRule>
  </conditionalFormatting>
  <conditionalFormatting sqref="S114">
    <cfRule type="expression" dxfId="82" priority="86">
      <formula>$M114=""</formula>
    </cfRule>
  </conditionalFormatting>
  <conditionalFormatting sqref="S114">
    <cfRule type="expression" dxfId="81" priority="85">
      <formula>AND($M114&lt;&gt;"",$N114="")</formula>
    </cfRule>
  </conditionalFormatting>
  <conditionalFormatting sqref="A149:A150">
    <cfRule type="expression" dxfId="80" priority="252">
      <formula>AND($D148&lt;&gt;"",A149="")</formula>
    </cfRule>
  </conditionalFormatting>
  <conditionalFormatting sqref="K170:L170">
    <cfRule type="expression" dxfId="79" priority="56">
      <formula>$I170=0</formula>
    </cfRule>
  </conditionalFormatting>
  <conditionalFormatting sqref="AD170:AG170">
    <cfRule type="expression" dxfId="78" priority="80">
      <formula>OR($AC170&lt;&gt;"Oui",$AD170=0)</formula>
    </cfRule>
  </conditionalFormatting>
  <conditionalFormatting sqref="L170">
    <cfRule type="cellIs" dxfId="77" priority="79" operator="between">
      <formula>1</formula>
      <formula>250</formula>
    </cfRule>
  </conditionalFormatting>
  <conditionalFormatting sqref="K170">
    <cfRule type="expression" dxfId="76" priority="77">
      <formula>AND($L170&gt;0,$L170&lt;&gt;"")</formula>
    </cfRule>
    <cfRule type="expression" dxfId="75" priority="78">
      <formula>$I170&gt;0</formula>
    </cfRule>
  </conditionalFormatting>
  <conditionalFormatting sqref="H170 A170 C170 E170:F170">
    <cfRule type="expression" dxfId="74" priority="76">
      <formula>AND($D170&lt;&gt;"",A170="")</formula>
    </cfRule>
  </conditionalFormatting>
  <conditionalFormatting sqref="Q170">
    <cfRule type="expression" dxfId="73" priority="75">
      <formula>$M170=""</formula>
    </cfRule>
  </conditionalFormatting>
  <conditionalFormatting sqref="V170">
    <cfRule type="expression" dxfId="72" priority="74">
      <formula>$R170=""</formula>
    </cfRule>
  </conditionalFormatting>
  <conditionalFormatting sqref="AA170">
    <cfRule type="expression" dxfId="71" priority="73">
      <formula>$W170=""</formula>
    </cfRule>
  </conditionalFormatting>
  <conditionalFormatting sqref="M170:AB170">
    <cfRule type="expression" dxfId="70" priority="72">
      <formula>$I170=0</formula>
    </cfRule>
  </conditionalFormatting>
  <conditionalFormatting sqref="AD170:AG170">
    <cfRule type="expression" dxfId="69" priority="71">
      <formula>$AC170&lt;&gt;"Oui"</formula>
    </cfRule>
  </conditionalFormatting>
  <conditionalFormatting sqref="O170:P170">
    <cfRule type="expression" dxfId="68" priority="69">
      <formula>OR($M170="",$M170="Espèces",$M170="Carte Bleue")</formula>
    </cfRule>
  </conditionalFormatting>
  <conditionalFormatting sqref="T170:U170">
    <cfRule type="expression" dxfId="67" priority="68">
      <formula>OR($R170="",$R170="Espèces",$R170="Carte Bleue")</formula>
    </cfRule>
  </conditionalFormatting>
  <conditionalFormatting sqref="Y170:Z170">
    <cfRule type="expression" dxfId="66" priority="70">
      <formula>OR($W170="",$W170="Espèces",$W170="Carte Bleue")</formula>
    </cfRule>
  </conditionalFormatting>
  <conditionalFormatting sqref="N170">
    <cfRule type="expression" dxfId="65" priority="67">
      <formula>$M170=""</formula>
    </cfRule>
  </conditionalFormatting>
  <conditionalFormatting sqref="S170">
    <cfRule type="expression" dxfId="64" priority="66">
      <formula>$R170=""</formula>
    </cfRule>
  </conditionalFormatting>
  <conditionalFormatting sqref="X170">
    <cfRule type="expression" dxfId="63" priority="65">
      <formula>$W170=""</formula>
    </cfRule>
  </conditionalFormatting>
  <conditionalFormatting sqref="M170">
    <cfRule type="expression" dxfId="62" priority="64">
      <formula>AND($I170&gt;0,$M170="")</formula>
    </cfRule>
  </conditionalFormatting>
  <conditionalFormatting sqref="Q170">
    <cfRule type="expression" dxfId="61" priority="63">
      <formula>AND($M170&lt;&gt;"",$Q170="")</formula>
    </cfRule>
  </conditionalFormatting>
  <conditionalFormatting sqref="N170">
    <cfRule type="expression" dxfId="60" priority="62">
      <formula>AND($M170&lt;&gt;"",$N170="")</formula>
    </cfRule>
  </conditionalFormatting>
  <conditionalFormatting sqref="O170">
    <cfRule type="expression" dxfId="59" priority="61">
      <formula>AND($M170="Chèque",$O170="")</formula>
    </cfRule>
  </conditionalFormatting>
  <conditionalFormatting sqref="P170">
    <cfRule type="expression" dxfId="58" priority="60">
      <formula>AND($M170="Chèque",$P170="")</formula>
    </cfRule>
  </conditionalFormatting>
  <conditionalFormatting sqref="R170">
    <cfRule type="expression" dxfId="57" priority="59">
      <formula>AND($I170&gt;0,$L170&gt;0,$M170&lt;&gt;"",$R170="")</formula>
    </cfRule>
  </conditionalFormatting>
  <conditionalFormatting sqref="AE170:AG170">
    <cfRule type="expression" dxfId="56" priority="58">
      <formula>AND(VALUE($AD170)&gt;0,AE170="")</formula>
    </cfRule>
  </conditionalFormatting>
  <conditionalFormatting sqref="AD170">
    <cfRule type="expression" dxfId="55" priority="57">
      <formula>AND(VALUE($AD170)&gt;0,OR($AE170="",$AF170=""))</formula>
    </cfRule>
  </conditionalFormatting>
  <conditionalFormatting sqref="AB170">
    <cfRule type="expression" dxfId="54" priority="81">
      <formula>$F170&lt;VALUE("01/01/2006")</formula>
    </cfRule>
  </conditionalFormatting>
  <conditionalFormatting sqref="B170">
    <cfRule type="expression" dxfId="53" priority="55">
      <formula>AND($D170&lt;&gt;"",B170="")</formula>
    </cfRule>
  </conditionalFormatting>
  <conditionalFormatting sqref="J170">
    <cfRule type="expression" dxfId="52" priority="82">
      <formula>OR($I170=0,$D170="")</formula>
    </cfRule>
  </conditionalFormatting>
  <conditionalFormatting sqref="K171:L171">
    <cfRule type="expression" dxfId="51" priority="27">
      <formula>$I171=0</formula>
    </cfRule>
  </conditionalFormatting>
  <conditionalFormatting sqref="AD171:AG171">
    <cfRule type="expression" dxfId="50" priority="51">
      <formula>OR($AC171&lt;&gt;"Oui",$AD171=0)</formula>
    </cfRule>
  </conditionalFormatting>
  <conditionalFormatting sqref="L171">
    <cfRule type="cellIs" dxfId="49" priority="50" operator="between">
      <formula>1</formula>
      <formula>250</formula>
    </cfRule>
  </conditionalFormatting>
  <conditionalFormatting sqref="K171">
    <cfRule type="expression" dxfId="48" priority="48">
      <formula>AND($L171&gt;0,$L171&lt;&gt;"")</formula>
    </cfRule>
    <cfRule type="expression" dxfId="47" priority="49">
      <formula>$I171&gt;0</formula>
    </cfRule>
  </conditionalFormatting>
  <conditionalFormatting sqref="H171 A171 C171 E171:F171">
    <cfRule type="expression" dxfId="46" priority="47">
      <formula>AND($D171&lt;&gt;"",A171="")</formula>
    </cfRule>
  </conditionalFormatting>
  <conditionalFormatting sqref="Q171">
    <cfRule type="expression" dxfId="45" priority="46">
      <formula>$M171=""</formula>
    </cfRule>
  </conditionalFormatting>
  <conditionalFormatting sqref="V171">
    <cfRule type="expression" dxfId="44" priority="45">
      <formula>$R171=""</formula>
    </cfRule>
  </conditionalFormatting>
  <conditionalFormatting sqref="AA171">
    <cfRule type="expression" dxfId="43" priority="44">
      <formula>$W171=""</formula>
    </cfRule>
  </conditionalFormatting>
  <conditionalFormatting sqref="M171:AB171">
    <cfRule type="expression" dxfId="42" priority="43">
      <formula>$I171=0</formula>
    </cfRule>
  </conditionalFormatting>
  <conditionalFormatting sqref="AD171:AG171">
    <cfRule type="expression" dxfId="41" priority="42">
      <formula>$AC171&lt;&gt;"Oui"</formula>
    </cfRule>
  </conditionalFormatting>
  <conditionalFormatting sqref="O171:P171">
    <cfRule type="expression" dxfId="40" priority="40">
      <formula>OR($M171="",$M171="Espèces",$M171="Carte Bleue")</formula>
    </cfRule>
  </conditionalFormatting>
  <conditionalFormatting sqref="T171:U171">
    <cfRule type="expression" dxfId="39" priority="39">
      <formula>OR($R171="",$R171="Espèces",$R171="Carte Bleue")</formula>
    </cfRule>
  </conditionalFormatting>
  <conditionalFormatting sqref="Y171:Z171">
    <cfRule type="expression" dxfId="38" priority="41">
      <formula>OR($W171="",$W171="Espèces",$W171="Carte Bleue")</formula>
    </cfRule>
  </conditionalFormatting>
  <conditionalFormatting sqref="N171">
    <cfRule type="expression" dxfId="37" priority="38">
      <formula>$M171=""</formula>
    </cfRule>
  </conditionalFormatting>
  <conditionalFormatting sqref="S171">
    <cfRule type="expression" dxfId="36" priority="37">
      <formula>$R171=""</formula>
    </cfRule>
  </conditionalFormatting>
  <conditionalFormatting sqref="X171">
    <cfRule type="expression" dxfId="35" priority="36">
      <formula>$W171=""</formula>
    </cfRule>
  </conditionalFormatting>
  <conditionalFormatting sqref="M171">
    <cfRule type="expression" dxfId="34" priority="35">
      <formula>AND($I171&gt;0,$M171="")</formula>
    </cfRule>
  </conditionalFormatting>
  <conditionalFormatting sqref="Q171">
    <cfRule type="expression" dxfId="33" priority="34">
      <formula>AND($M171&lt;&gt;"",$Q171="")</formula>
    </cfRule>
  </conditionalFormatting>
  <conditionalFormatting sqref="N171">
    <cfRule type="expression" dxfId="32" priority="33">
      <formula>AND($M171&lt;&gt;"",$N171="")</formula>
    </cfRule>
  </conditionalFormatting>
  <conditionalFormatting sqref="O171">
    <cfRule type="expression" dxfId="31" priority="32">
      <formula>AND($M171="Chèque",$O171="")</formula>
    </cfRule>
  </conditionalFormatting>
  <conditionalFormatting sqref="P171">
    <cfRule type="expression" dxfId="30" priority="31">
      <formula>AND($M171="Chèque",$P171="")</formula>
    </cfRule>
  </conditionalFormatting>
  <conditionalFormatting sqref="R171">
    <cfRule type="expression" dxfId="29" priority="30">
      <formula>AND($I171&gt;0,$L171&gt;0,$M171&lt;&gt;"",$R171="")</formula>
    </cfRule>
  </conditionalFormatting>
  <conditionalFormatting sqref="AE171:AG171">
    <cfRule type="expression" dxfId="28" priority="29">
      <formula>AND(VALUE($AD171)&gt;0,AE171="")</formula>
    </cfRule>
  </conditionalFormatting>
  <conditionalFormatting sqref="AD171">
    <cfRule type="expression" dxfId="27" priority="28">
      <formula>AND(VALUE($AD171)&gt;0,OR($AE171="",$AF171=""))</formula>
    </cfRule>
  </conditionalFormatting>
  <conditionalFormatting sqref="AB171">
    <cfRule type="expression" dxfId="26" priority="52">
      <formula>$F171&lt;VALUE("01/01/2006")</formula>
    </cfRule>
  </conditionalFormatting>
  <conditionalFormatting sqref="B171">
    <cfRule type="expression" dxfId="25" priority="26">
      <formula>AND($D171&lt;&gt;"",B171="")</formula>
    </cfRule>
  </conditionalFormatting>
  <conditionalFormatting sqref="J171">
    <cfRule type="expression" dxfId="24" priority="53">
      <formula>OR($I171=0,$D171="")</formula>
    </cfRule>
  </conditionalFormatting>
  <conditionalFormatting sqref="K172:AB172">
    <cfRule type="expression" dxfId="23" priority="2">
      <formula>$I172=0</formula>
    </cfRule>
  </conditionalFormatting>
  <conditionalFormatting sqref="AD172:AG172">
    <cfRule type="expression" dxfId="22" priority="22">
      <formula>OR($AC172&lt;&gt;"Oui",$AD172=0)</formula>
    </cfRule>
  </conditionalFormatting>
  <conditionalFormatting sqref="L172">
    <cfRule type="cellIs" dxfId="21" priority="21" operator="between">
      <formula>1</formula>
      <formula>250</formula>
    </cfRule>
  </conditionalFormatting>
  <conditionalFormatting sqref="K172">
    <cfRule type="expression" dxfId="20" priority="19">
      <formula>AND($L172&gt;0,$L172&lt;&gt;"")</formula>
    </cfRule>
    <cfRule type="expression" dxfId="19" priority="20">
      <formula>$I172&gt;0</formula>
    </cfRule>
  </conditionalFormatting>
  <conditionalFormatting sqref="C172 H172 E172:F172 A172">
    <cfRule type="expression" dxfId="18" priority="18">
      <formula>AND($D172&lt;&gt;"",A172="")</formula>
    </cfRule>
  </conditionalFormatting>
  <conditionalFormatting sqref="O172:P172">
    <cfRule type="expression" dxfId="17" priority="16">
      <formula>OR($M172="",$M172="Espèces",$M172="Carte Bleue")</formula>
    </cfRule>
  </conditionalFormatting>
  <conditionalFormatting sqref="T172:U172">
    <cfRule type="expression" dxfId="16" priority="15">
      <formula>OR($R172="",$R172="Espèces",$R172="Indemnisation",$R172="Pass'Sport",$R172="Carte Bleue")</formula>
    </cfRule>
  </conditionalFormatting>
  <conditionalFormatting sqref="Y172:Z172">
    <cfRule type="expression" dxfId="15" priority="17">
      <formula>OR($W172="",$W172="Espèces",$W172="Carte Bleue")</formula>
    </cfRule>
  </conditionalFormatting>
  <conditionalFormatting sqref="N172 Q172">
    <cfRule type="expression" dxfId="14" priority="14">
      <formula>$M172=""</formula>
    </cfRule>
  </conditionalFormatting>
  <conditionalFormatting sqref="V172 S172">
    <cfRule type="expression" dxfId="13" priority="13">
      <formula>$R172=""</formula>
    </cfRule>
  </conditionalFormatting>
  <conditionalFormatting sqref="AA172 X172">
    <cfRule type="expression" dxfId="12" priority="12">
      <formula>$W172=""</formula>
    </cfRule>
  </conditionalFormatting>
  <conditionalFormatting sqref="M172">
    <cfRule type="expression" dxfId="11" priority="11">
      <formula>AND($I172&gt;0,$M172="")</formula>
    </cfRule>
  </conditionalFormatting>
  <conditionalFormatting sqref="Q172">
    <cfRule type="expression" dxfId="10" priority="10">
      <formula>AND($M172&lt;&gt;"",$Q172="")</formula>
    </cfRule>
  </conditionalFormatting>
  <conditionalFormatting sqref="N172">
    <cfRule type="expression" dxfId="9" priority="9">
      <formula>AND($M172&lt;&gt;"",$N172="")</formula>
    </cfRule>
  </conditionalFormatting>
  <conditionalFormatting sqref="O172">
    <cfRule type="expression" dxfId="8" priority="8">
      <formula>AND($M172="Chèque",$O172="")</formula>
    </cfRule>
  </conditionalFormatting>
  <conditionalFormatting sqref="P172">
    <cfRule type="expression" dxfId="7" priority="7">
      <formula>AND($M172="Chèque",$P172="")</formula>
    </cfRule>
  </conditionalFormatting>
  <conditionalFormatting sqref="R172">
    <cfRule type="expression" dxfId="6" priority="6">
      <formula>AND($I172&gt;0,$L172&gt;0,$M172&lt;&gt;"",$R172="")</formula>
    </cfRule>
  </conditionalFormatting>
  <conditionalFormatting sqref="AD172:AG172">
    <cfRule type="expression" dxfId="5" priority="5">
      <formula>$AC172&lt;&gt;"Oui"</formula>
    </cfRule>
  </conditionalFormatting>
  <conditionalFormatting sqref="AE172:AG172">
    <cfRule type="expression" dxfId="4" priority="4">
      <formula>AND(VALUE($AD172)&gt;0,AE172="")</formula>
    </cfRule>
  </conditionalFormatting>
  <conditionalFormatting sqref="AD172">
    <cfRule type="expression" dxfId="3" priority="3">
      <formula>AND(VALUE($AD172)&gt;0,OR($AE172="",$AF172=""))</formula>
    </cfRule>
  </conditionalFormatting>
  <conditionalFormatting sqref="AB172">
    <cfRule type="expression" dxfId="2" priority="23">
      <formula>$F172&lt;VALUE("01/01/2006")</formula>
    </cfRule>
  </conditionalFormatting>
  <conditionalFormatting sqref="B172">
    <cfRule type="expression" dxfId="1" priority="1">
      <formula>AND($D172&lt;&gt;"",B172="")</formula>
    </cfRule>
  </conditionalFormatting>
  <conditionalFormatting sqref="J172">
    <cfRule type="expression" dxfId="0" priority="24">
      <formula>OR($I172=0,$D172="")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1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2000000}">
      <formula1>"Chèque,Espèces,Pass'Sport,Carte Bleue,Indemnisation"</formula1>
    </dataValidation>
    <dataValidation type="list" allowBlank="1" showInputMessage="1" showErrorMessage="1" sqref="AB3:AB312" xr:uid="{00000000-0002-0000-0000-000003000000}">
      <formula1>",Curie,Prunais"</formula1>
    </dataValidation>
    <dataValidation type="list" allowBlank="1" showInputMessage="1" showErrorMessage="1" sqref="AC3:AC312 H3:H312" xr:uid="{00000000-0002-0000-0000-000004000000}">
      <formula1>"Oui,Non"</formula1>
    </dataValidation>
    <dataValidation type="list" allowBlank="1" showErrorMessage="1" sqref="A3:A31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2022-10-22T20:32:36Z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