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davs/Desktop/"/>
    </mc:Choice>
  </mc:AlternateContent>
  <xr:revisionPtr revIDLastSave="0" documentId="13_ncr:1_{CC86A874-6640-6B4F-8E8D-C77432D58180}" xr6:coauthVersionLast="47" xr6:coauthVersionMax="47" xr10:uidLastSave="{00000000-0000-0000-0000-000000000000}"/>
  <bookViews>
    <workbookView xWindow="0" yWindow="500" windowWidth="28800" windowHeight="1686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85" i="1" l="1"/>
  <c r="N319" i="1"/>
  <c r="A314" i="1"/>
  <c r="N315" i="1"/>
  <c r="A315" i="1"/>
  <c r="K67" i="1"/>
  <c r="AD172" i="1"/>
  <c r="K172" i="1"/>
  <c r="G172" i="1"/>
  <c r="I172" i="1" s="1"/>
  <c r="AD171" i="1"/>
  <c r="K171" i="1"/>
  <c r="G171" i="1"/>
  <c r="I171" i="1" s="1"/>
  <c r="AD170" i="1"/>
  <c r="K170" i="1"/>
  <c r="G170" i="1"/>
  <c r="I170" i="1" s="1"/>
  <c r="AD112" i="1"/>
  <c r="G112" i="1"/>
  <c r="I112" i="1" s="1"/>
  <c r="L112" i="1" s="1"/>
  <c r="AD108" i="1"/>
  <c r="K108" i="1"/>
  <c r="G108" i="1"/>
  <c r="I108" i="1" s="1"/>
  <c r="L108" i="1" s="1"/>
  <c r="AD107" i="1"/>
  <c r="K107" i="1"/>
  <c r="G107" i="1"/>
  <c r="I107" i="1" s="1"/>
  <c r="AD106" i="1"/>
  <c r="K106" i="1"/>
  <c r="G106" i="1"/>
  <c r="I106" i="1" s="1"/>
  <c r="K101" i="1"/>
  <c r="AD100" i="1"/>
  <c r="K100" i="1"/>
  <c r="G100" i="1"/>
  <c r="I100" i="1" s="1"/>
  <c r="AD99" i="1"/>
  <c r="K99" i="1"/>
  <c r="G99" i="1"/>
  <c r="I99" i="1" s="1"/>
  <c r="AD98" i="1"/>
  <c r="K98" i="1"/>
  <c r="G98" i="1"/>
  <c r="I98" i="1" s="1"/>
  <c r="L98" i="1" s="1"/>
  <c r="AD97" i="1"/>
  <c r="K97" i="1"/>
  <c r="G97" i="1"/>
  <c r="I97" i="1" s="1"/>
  <c r="AD96" i="1"/>
  <c r="K96" i="1"/>
  <c r="G96" i="1"/>
  <c r="I96" i="1" s="1"/>
  <c r="AD95" i="1"/>
  <c r="K95" i="1"/>
  <c r="G95" i="1"/>
  <c r="I95" i="1" s="1"/>
  <c r="AD94" i="1"/>
  <c r="K94" i="1"/>
  <c r="G94" i="1"/>
  <c r="I94" i="1" s="1"/>
  <c r="L94" i="1" s="1"/>
  <c r="AD93" i="1"/>
  <c r="K93" i="1"/>
  <c r="G93" i="1"/>
  <c r="I93" i="1" s="1"/>
  <c r="AD92" i="1"/>
  <c r="K92" i="1"/>
  <c r="G92" i="1"/>
  <c r="I92" i="1" s="1"/>
  <c r="AD91" i="1"/>
  <c r="K91" i="1"/>
  <c r="G91" i="1"/>
  <c r="I91" i="1" s="1"/>
  <c r="AD90" i="1"/>
  <c r="K90" i="1"/>
  <c r="G90" i="1"/>
  <c r="I90" i="1" s="1"/>
  <c r="AD89" i="1"/>
  <c r="K89" i="1"/>
  <c r="G89" i="1"/>
  <c r="I89" i="1" s="1"/>
  <c r="AD88" i="1"/>
  <c r="K88" i="1"/>
  <c r="G88" i="1"/>
  <c r="I88" i="1" s="1"/>
  <c r="AD87" i="1"/>
  <c r="K87" i="1"/>
  <c r="G87" i="1"/>
  <c r="I87" i="1" s="1"/>
  <c r="AD86" i="1"/>
  <c r="K86" i="1"/>
  <c r="G86" i="1"/>
  <c r="I86" i="1" s="1"/>
  <c r="AD85" i="1"/>
  <c r="K85" i="1"/>
  <c r="G85" i="1"/>
  <c r="I85" i="1" s="1"/>
  <c r="AD84" i="1"/>
  <c r="K84" i="1"/>
  <c r="G84" i="1"/>
  <c r="I84" i="1" s="1"/>
  <c r="I101" i="1"/>
  <c r="AD101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 s="1"/>
  <c r="AD309" i="1"/>
  <c r="L309" i="1"/>
  <c r="K309" i="1"/>
  <c r="G309" i="1"/>
  <c r="I309" i="1" s="1"/>
  <c r="AD308" i="1"/>
  <c r="L308" i="1"/>
  <c r="K308" i="1"/>
  <c r="G308" i="1"/>
  <c r="I308" i="1" s="1"/>
  <c r="AD307" i="1"/>
  <c r="L307" i="1"/>
  <c r="K307" i="1"/>
  <c r="G307" i="1"/>
  <c r="I307" i="1" s="1"/>
  <c r="AD306" i="1"/>
  <c r="L306" i="1"/>
  <c r="K306" i="1"/>
  <c r="G306" i="1"/>
  <c r="I306" i="1" s="1"/>
  <c r="AD305" i="1"/>
  <c r="L305" i="1"/>
  <c r="K305" i="1"/>
  <c r="G305" i="1"/>
  <c r="I305" i="1" s="1"/>
  <c r="AD304" i="1"/>
  <c r="L304" i="1"/>
  <c r="K304" i="1"/>
  <c r="G304" i="1"/>
  <c r="I304" i="1" s="1"/>
  <c r="AD303" i="1"/>
  <c r="L303" i="1"/>
  <c r="K303" i="1"/>
  <c r="G303" i="1"/>
  <c r="I303" i="1" s="1"/>
  <c r="AD302" i="1"/>
  <c r="L302" i="1"/>
  <c r="K302" i="1"/>
  <c r="G302" i="1"/>
  <c r="I302" i="1" s="1"/>
  <c r="AD301" i="1"/>
  <c r="L301" i="1"/>
  <c r="K301" i="1"/>
  <c r="G301" i="1"/>
  <c r="I301" i="1" s="1"/>
  <c r="AD300" i="1"/>
  <c r="L300" i="1"/>
  <c r="K300" i="1"/>
  <c r="G300" i="1"/>
  <c r="I300" i="1" s="1"/>
  <c r="AD299" i="1"/>
  <c r="L299" i="1"/>
  <c r="K299" i="1"/>
  <c r="G299" i="1"/>
  <c r="I299" i="1" s="1"/>
  <c r="AD298" i="1"/>
  <c r="L298" i="1"/>
  <c r="K298" i="1"/>
  <c r="G298" i="1"/>
  <c r="I298" i="1" s="1"/>
  <c r="AD297" i="1"/>
  <c r="L297" i="1"/>
  <c r="K297" i="1"/>
  <c r="G297" i="1"/>
  <c r="I297" i="1" s="1"/>
  <c r="AD296" i="1"/>
  <c r="L296" i="1"/>
  <c r="K296" i="1"/>
  <c r="G296" i="1"/>
  <c r="I296" i="1" s="1"/>
  <c r="AD295" i="1"/>
  <c r="L295" i="1"/>
  <c r="K295" i="1"/>
  <c r="G295" i="1"/>
  <c r="I295" i="1" s="1"/>
  <c r="AD294" i="1"/>
  <c r="L294" i="1"/>
  <c r="K294" i="1"/>
  <c r="G294" i="1"/>
  <c r="I294" i="1" s="1"/>
  <c r="AD293" i="1"/>
  <c r="G293" i="1"/>
  <c r="I293" i="1" s="1"/>
  <c r="K293" i="1"/>
  <c r="AD292" i="1"/>
  <c r="G292" i="1"/>
  <c r="I292" i="1" s="1"/>
  <c r="K292" i="1"/>
  <c r="AD291" i="1"/>
  <c r="G291" i="1"/>
  <c r="I291" i="1" s="1"/>
  <c r="L291" i="1" s="1"/>
  <c r="K291" i="1"/>
  <c r="AD290" i="1"/>
  <c r="G290" i="1"/>
  <c r="I290" i="1" s="1"/>
  <c r="L290" i="1" s="1"/>
  <c r="K290" i="1"/>
  <c r="AD289" i="1"/>
  <c r="G289" i="1"/>
  <c r="I289" i="1" s="1"/>
  <c r="K289" i="1"/>
  <c r="AD288" i="1"/>
  <c r="G288" i="1"/>
  <c r="I288" i="1" s="1"/>
  <c r="K288" i="1"/>
  <c r="AD287" i="1"/>
  <c r="G287" i="1"/>
  <c r="I287" i="1" s="1"/>
  <c r="L287" i="1" s="1"/>
  <c r="K287" i="1"/>
  <c r="AD286" i="1"/>
  <c r="G286" i="1"/>
  <c r="I286" i="1" s="1"/>
  <c r="L286" i="1" s="1"/>
  <c r="K286" i="1"/>
  <c r="AD285" i="1"/>
  <c r="G285" i="1"/>
  <c r="I285" i="1" s="1"/>
  <c r="K285" i="1"/>
  <c r="AD284" i="1"/>
  <c r="G284" i="1"/>
  <c r="I284" i="1" s="1"/>
  <c r="K284" i="1"/>
  <c r="AD283" i="1"/>
  <c r="G283" i="1"/>
  <c r="I283" i="1" s="1"/>
  <c r="L283" i="1" s="1"/>
  <c r="K283" i="1"/>
  <c r="AD282" i="1"/>
  <c r="G282" i="1"/>
  <c r="I282" i="1" s="1"/>
  <c r="K282" i="1"/>
  <c r="AD281" i="1"/>
  <c r="G281" i="1"/>
  <c r="I281" i="1" s="1"/>
  <c r="K281" i="1"/>
  <c r="G6" i="1"/>
  <c r="I6" i="1" s="1"/>
  <c r="K6" i="1"/>
  <c r="AD6" i="1"/>
  <c r="G7" i="1"/>
  <c r="I7" i="1" s="1"/>
  <c r="K7" i="1"/>
  <c r="AD7" i="1"/>
  <c r="G8" i="1"/>
  <c r="I8" i="1" s="1"/>
  <c r="K8" i="1"/>
  <c r="AD8" i="1"/>
  <c r="G9" i="1"/>
  <c r="I9" i="1" s="1"/>
  <c r="K9" i="1"/>
  <c r="AD9" i="1"/>
  <c r="G10" i="1"/>
  <c r="I10" i="1" s="1"/>
  <c r="K10" i="1"/>
  <c r="AD10" i="1"/>
  <c r="G11" i="1"/>
  <c r="I11" i="1" s="1"/>
  <c r="K11" i="1"/>
  <c r="AD11" i="1"/>
  <c r="G12" i="1"/>
  <c r="I12" i="1" s="1"/>
  <c r="K12" i="1"/>
  <c r="G13" i="1"/>
  <c r="I13" i="1" s="1"/>
  <c r="K13" i="1"/>
  <c r="G14" i="1"/>
  <c r="I14" i="1" s="1"/>
  <c r="K14" i="1"/>
  <c r="G15" i="1"/>
  <c r="I15" i="1" s="1"/>
  <c r="K15" i="1"/>
  <c r="G16" i="1"/>
  <c r="I16" i="1" s="1"/>
  <c r="K16" i="1"/>
  <c r="G17" i="1"/>
  <c r="I17" i="1" s="1"/>
  <c r="K17" i="1"/>
  <c r="G18" i="1"/>
  <c r="I18" i="1" s="1"/>
  <c r="K18" i="1"/>
  <c r="G19" i="1"/>
  <c r="I19" i="1" s="1"/>
  <c r="K19" i="1"/>
  <c r="G20" i="1"/>
  <c r="I20" i="1" s="1"/>
  <c r="K20" i="1"/>
  <c r="G21" i="1"/>
  <c r="I21" i="1" s="1"/>
  <c r="K21" i="1"/>
  <c r="AD21" i="1"/>
  <c r="G22" i="1"/>
  <c r="I22" i="1" s="1"/>
  <c r="K22" i="1"/>
  <c r="AD22" i="1"/>
  <c r="G23" i="1"/>
  <c r="I23" i="1" s="1"/>
  <c r="K23" i="1"/>
  <c r="AD23" i="1"/>
  <c r="G24" i="1"/>
  <c r="I24" i="1" s="1"/>
  <c r="K24" i="1"/>
  <c r="AD24" i="1"/>
  <c r="G25" i="1"/>
  <c r="I25" i="1" s="1"/>
  <c r="K25" i="1"/>
  <c r="AD25" i="1"/>
  <c r="G26" i="1"/>
  <c r="I26" i="1" s="1"/>
  <c r="K26" i="1"/>
  <c r="AD26" i="1"/>
  <c r="G27" i="1"/>
  <c r="I27" i="1" s="1"/>
  <c r="K27" i="1"/>
  <c r="AD27" i="1"/>
  <c r="G28" i="1"/>
  <c r="I28" i="1" s="1"/>
  <c r="K28" i="1"/>
  <c r="AD28" i="1"/>
  <c r="G29" i="1"/>
  <c r="I29" i="1" s="1"/>
  <c r="K29" i="1"/>
  <c r="AD29" i="1"/>
  <c r="G30" i="1"/>
  <c r="I30" i="1" s="1"/>
  <c r="K30" i="1"/>
  <c r="AD30" i="1"/>
  <c r="G31" i="1"/>
  <c r="I31" i="1" s="1"/>
  <c r="K31" i="1"/>
  <c r="AD31" i="1"/>
  <c r="G32" i="1"/>
  <c r="I32" i="1" s="1"/>
  <c r="K32" i="1"/>
  <c r="AD32" i="1"/>
  <c r="G33" i="1"/>
  <c r="I33" i="1" s="1"/>
  <c r="K33" i="1"/>
  <c r="AD33" i="1"/>
  <c r="G34" i="1"/>
  <c r="I34" i="1" s="1"/>
  <c r="K34" i="1"/>
  <c r="AD34" i="1"/>
  <c r="G35" i="1"/>
  <c r="I35" i="1" s="1"/>
  <c r="K35" i="1"/>
  <c r="AD35" i="1"/>
  <c r="G36" i="1"/>
  <c r="I36" i="1" s="1"/>
  <c r="K36" i="1"/>
  <c r="AD36" i="1"/>
  <c r="G37" i="1"/>
  <c r="I37" i="1" s="1"/>
  <c r="K37" i="1"/>
  <c r="AD37" i="1"/>
  <c r="G38" i="1"/>
  <c r="I38" i="1" s="1"/>
  <c r="K38" i="1"/>
  <c r="AD38" i="1"/>
  <c r="G39" i="1"/>
  <c r="I39" i="1" s="1"/>
  <c r="K39" i="1"/>
  <c r="AD39" i="1"/>
  <c r="G40" i="1"/>
  <c r="I40" i="1" s="1"/>
  <c r="K40" i="1"/>
  <c r="AD40" i="1"/>
  <c r="G41" i="1"/>
  <c r="I41" i="1" s="1"/>
  <c r="K41" i="1"/>
  <c r="AD41" i="1"/>
  <c r="G42" i="1"/>
  <c r="I42" i="1" s="1"/>
  <c r="K42" i="1"/>
  <c r="AD42" i="1"/>
  <c r="G43" i="1"/>
  <c r="I43" i="1" s="1"/>
  <c r="K43" i="1"/>
  <c r="AD43" i="1"/>
  <c r="G44" i="1"/>
  <c r="I44" i="1" s="1"/>
  <c r="K44" i="1"/>
  <c r="AD44" i="1"/>
  <c r="G45" i="1"/>
  <c r="I45" i="1" s="1"/>
  <c r="K45" i="1"/>
  <c r="AD45" i="1"/>
  <c r="G46" i="1"/>
  <c r="I46" i="1" s="1"/>
  <c r="K46" i="1"/>
  <c r="AD46" i="1"/>
  <c r="G47" i="1"/>
  <c r="I47" i="1" s="1"/>
  <c r="K47" i="1"/>
  <c r="AD47" i="1"/>
  <c r="G48" i="1"/>
  <c r="I48" i="1" s="1"/>
  <c r="K48" i="1"/>
  <c r="AD48" i="1"/>
  <c r="G49" i="1"/>
  <c r="I49" i="1" s="1"/>
  <c r="L49" i="1" s="1"/>
  <c r="K49" i="1"/>
  <c r="AD49" i="1"/>
  <c r="G50" i="1"/>
  <c r="I50" i="1" s="1"/>
  <c r="K50" i="1"/>
  <c r="AD50" i="1"/>
  <c r="G51" i="1"/>
  <c r="I51" i="1" s="1"/>
  <c r="K51" i="1"/>
  <c r="AD51" i="1"/>
  <c r="G52" i="1"/>
  <c r="I52" i="1" s="1"/>
  <c r="K52" i="1"/>
  <c r="AD52" i="1"/>
  <c r="G53" i="1"/>
  <c r="I53" i="1" s="1"/>
  <c r="L53" i="1" s="1"/>
  <c r="K53" i="1"/>
  <c r="AD53" i="1"/>
  <c r="G54" i="1"/>
  <c r="I54" i="1" s="1"/>
  <c r="K54" i="1"/>
  <c r="AD54" i="1"/>
  <c r="G55" i="1"/>
  <c r="I55" i="1" s="1"/>
  <c r="K55" i="1"/>
  <c r="AD55" i="1"/>
  <c r="G56" i="1"/>
  <c r="I56" i="1" s="1"/>
  <c r="K56" i="1"/>
  <c r="AD56" i="1"/>
  <c r="G57" i="1"/>
  <c r="I57" i="1" s="1"/>
  <c r="K57" i="1"/>
  <c r="AD57" i="1"/>
  <c r="G58" i="1"/>
  <c r="I58" i="1" s="1"/>
  <c r="K58" i="1"/>
  <c r="AD58" i="1"/>
  <c r="G59" i="1"/>
  <c r="I59" i="1" s="1"/>
  <c r="K59" i="1"/>
  <c r="AD59" i="1"/>
  <c r="G60" i="1"/>
  <c r="I60" i="1" s="1"/>
  <c r="K60" i="1"/>
  <c r="AD60" i="1"/>
  <c r="G61" i="1"/>
  <c r="I61" i="1" s="1"/>
  <c r="L61" i="1" s="1"/>
  <c r="K61" i="1"/>
  <c r="AD61" i="1"/>
  <c r="G62" i="1"/>
  <c r="I62" i="1" s="1"/>
  <c r="K62" i="1"/>
  <c r="AD62" i="1"/>
  <c r="G63" i="1"/>
  <c r="I63" i="1" s="1"/>
  <c r="K63" i="1"/>
  <c r="AD63" i="1"/>
  <c r="G64" i="1"/>
  <c r="I64" i="1" s="1"/>
  <c r="K64" i="1"/>
  <c r="AD64" i="1"/>
  <c r="G65" i="1"/>
  <c r="I65" i="1" s="1"/>
  <c r="K65" i="1"/>
  <c r="AD65" i="1"/>
  <c r="G66" i="1"/>
  <c r="I66" i="1" s="1"/>
  <c r="K66" i="1"/>
  <c r="AD66" i="1"/>
  <c r="G67" i="1"/>
  <c r="I67" i="1" s="1"/>
  <c r="L67" i="1" s="1"/>
  <c r="AD67" i="1"/>
  <c r="G68" i="1"/>
  <c r="I68" i="1" s="1"/>
  <c r="L68" i="1" s="1"/>
  <c r="K68" i="1"/>
  <c r="AD68" i="1"/>
  <c r="G69" i="1"/>
  <c r="I69" i="1" s="1"/>
  <c r="L69" i="1" s="1"/>
  <c r="K69" i="1"/>
  <c r="AD69" i="1"/>
  <c r="G70" i="1"/>
  <c r="I70" i="1" s="1"/>
  <c r="K70" i="1"/>
  <c r="AD70" i="1"/>
  <c r="G71" i="1"/>
  <c r="I71" i="1" s="1"/>
  <c r="K71" i="1"/>
  <c r="AD71" i="1"/>
  <c r="G72" i="1"/>
  <c r="I72" i="1" s="1"/>
  <c r="L72" i="1" s="1"/>
  <c r="K72" i="1"/>
  <c r="AD72" i="1"/>
  <c r="G73" i="1"/>
  <c r="I73" i="1" s="1"/>
  <c r="L73" i="1" s="1"/>
  <c r="K73" i="1"/>
  <c r="AD73" i="1"/>
  <c r="G74" i="1"/>
  <c r="I74" i="1" s="1"/>
  <c r="K74" i="1"/>
  <c r="AD74" i="1"/>
  <c r="G75" i="1"/>
  <c r="I75" i="1" s="1"/>
  <c r="L75" i="1" s="1"/>
  <c r="K75" i="1"/>
  <c r="AD75" i="1"/>
  <c r="G76" i="1"/>
  <c r="I76" i="1" s="1"/>
  <c r="K76" i="1"/>
  <c r="AD76" i="1"/>
  <c r="G77" i="1"/>
  <c r="I77" i="1" s="1"/>
  <c r="K77" i="1"/>
  <c r="AD77" i="1"/>
  <c r="G78" i="1"/>
  <c r="I78" i="1" s="1"/>
  <c r="K78" i="1"/>
  <c r="AD78" i="1"/>
  <c r="G79" i="1"/>
  <c r="I79" i="1" s="1"/>
  <c r="K79" i="1"/>
  <c r="AD79" i="1"/>
  <c r="G80" i="1"/>
  <c r="I80" i="1" s="1"/>
  <c r="K80" i="1"/>
  <c r="AD80" i="1"/>
  <c r="G81" i="1"/>
  <c r="I81" i="1" s="1"/>
  <c r="K81" i="1"/>
  <c r="AD81" i="1"/>
  <c r="G82" i="1"/>
  <c r="I82" i="1" s="1"/>
  <c r="K82" i="1"/>
  <c r="AD82" i="1"/>
  <c r="G83" i="1"/>
  <c r="I83" i="1" s="1"/>
  <c r="AD83" i="1"/>
  <c r="G102" i="1"/>
  <c r="I102" i="1" s="1"/>
  <c r="K102" i="1"/>
  <c r="AD102" i="1"/>
  <c r="G103" i="1"/>
  <c r="I103" i="1" s="1"/>
  <c r="K103" i="1"/>
  <c r="AD103" i="1"/>
  <c r="G104" i="1"/>
  <c r="I104" i="1" s="1"/>
  <c r="K104" i="1"/>
  <c r="AD104" i="1"/>
  <c r="G105" i="1"/>
  <c r="I105" i="1" s="1"/>
  <c r="K105" i="1"/>
  <c r="AD105" i="1"/>
  <c r="G109" i="1"/>
  <c r="I109" i="1" s="1"/>
  <c r="K109" i="1"/>
  <c r="AD109" i="1"/>
  <c r="G110" i="1"/>
  <c r="I110" i="1" s="1"/>
  <c r="K110" i="1"/>
  <c r="AD110" i="1"/>
  <c r="G111" i="1"/>
  <c r="I111" i="1" s="1"/>
  <c r="K111" i="1"/>
  <c r="AD111" i="1"/>
  <c r="G113" i="1"/>
  <c r="I113" i="1" s="1"/>
  <c r="K113" i="1"/>
  <c r="AD113" i="1"/>
  <c r="G114" i="1"/>
  <c r="I114" i="1" s="1"/>
  <c r="K114" i="1"/>
  <c r="AD114" i="1"/>
  <c r="G115" i="1"/>
  <c r="I115" i="1" s="1"/>
  <c r="K115" i="1"/>
  <c r="AD115" i="1"/>
  <c r="G116" i="1"/>
  <c r="I116" i="1" s="1"/>
  <c r="K116" i="1"/>
  <c r="AD116" i="1"/>
  <c r="G117" i="1"/>
  <c r="I117" i="1" s="1"/>
  <c r="K117" i="1"/>
  <c r="AD117" i="1"/>
  <c r="G118" i="1"/>
  <c r="I118" i="1" s="1"/>
  <c r="K118" i="1"/>
  <c r="AD118" i="1"/>
  <c r="G119" i="1"/>
  <c r="I119" i="1" s="1"/>
  <c r="K119" i="1"/>
  <c r="AD119" i="1"/>
  <c r="G120" i="1"/>
  <c r="I120" i="1" s="1"/>
  <c r="K120" i="1"/>
  <c r="AD120" i="1"/>
  <c r="G121" i="1"/>
  <c r="I121" i="1" s="1"/>
  <c r="K121" i="1"/>
  <c r="AD121" i="1"/>
  <c r="G122" i="1"/>
  <c r="I122" i="1" s="1"/>
  <c r="K122" i="1"/>
  <c r="AD122" i="1"/>
  <c r="G123" i="1"/>
  <c r="I123" i="1" s="1"/>
  <c r="K123" i="1"/>
  <c r="AD123" i="1"/>
  <c r="G124" i="1"/>
  <c r="I124" i="1" s="1"/>
  <c r="K124" i="1"/>
  <c r="AD124" i="1"/>
  <c r="G125" i="1"/>
  <c r="I125" i="1" s="1"/>
  <c r="K125" i="1"/>
  <c r="AD125" i="1"/>
  <c r="G126" i="1"/>
  <c r="I126" i="1" s="1"/>
  <c r="K126" i="1"/>
  <c r="AD126" i="1"/>
  <c r="G127" i="1"/>
  <c r="I127" i="1" s="1"/>
  <c r="K127" i="1"/>
  <c r="AD127" i="1"/>
  <c r="G128" i="1"/>
  <c r="I128" i="1" s="1"/>
  <c r="K128" i="1"/>
  <c r="AD128" i="1"/>
  <c r="G129" i="1"/>
  <c r="I129" i="1" s="1"/>
  <c r="K129" i="1"/>
  <c r="AD129" i="1"/>
  <c r="G130" i="1"/>
  <c r="I130" i="1" s="1"/>
  <c r="K130" i="1"/>
  <c r="AD130" i="1"/>
  <c r="G131" i="1"/>
  <c r="I131" i="1" s="1"/>
  <c r="K131" i="1"/>
  <c r="AD131" i="1"/>
  <c r="G132" i="1"/>
  <c r="I132" i="1" s="1"/>
  <c r="L132" i="1" s="1"/>
  <c r="K132" i="1"/>
  <c r="AD132" i="1"/>
  <c r="G133" i="1"/>
  <c r="I133" i="1" s="1"/>
  <c r="K133" i="1"/>
  <c r="AD133" i="1"/>
  <c r="G134" i="1"/>
  <c r="I134" i="1" s="1"/>
  <c r="K134" i="1"/>
  <c r="AD134" i="1"/>
  <c r="G135" i="1"/>
  <c r="I135" i="1" s="1"/>
  <c r="K135" i="1"/>
  <c r="AD135" i="1"/>
  <c r="G136" i="1"/>
  <c r="I136" i="1" s="1"/>
  <c r="K136" i="1"/>
  <c r="AD136" i="1"/>
  <c r="G137" i="1"/>
  <c r="I137" i="1" s="1"/>
  <c r="K137" i="1"/>
  <c r="AD137" i="1"/>
  <c r="G138" i="1"/>
  <c r="I138" i="1" s="1"/>
  <c r="K138" i="1"/>
  <c r="AD138" i="1"/>
  <c r="G139" i="1"/>
  <c r="I139" i="1" s="1"/>
  <c r="K139" i="1"/>
  <c r="AD139" i="1"/>
  <c r="G140" i="1"/>
  <c r="I140" i="1" s="1"/>
  <c r="K140" i="1"/>
  <c r="AD140" i="1"/>
  <c r="G141" i="1"/>
  <c r="I141" i="1" s="1"/>
  <c r="K141" i="1"/>
  <c r="AD141" i="1"/>
  <c r="G142" i="1"/>
  <c r="I142" i="1" s="1"/>
  <c r="K142" i="1"/>
  <c r="AD142" i="1"/>
  <c r="G143" i="1"/>
  <c r="I143" i="1" s="1"/>
  <c r="K143" i="1"/>
  <c r="AD143" i="1"/>
  <c r="G144" i="1"/>
  <c r="I144" i="1" s="1"/>
  <c r="K144" i="1"/>
  <c r="AD144" i="1"/>
  <c r="G145" i="1"/>
  <c r="I145" i="1" s="1"/>
  <c r="K145" i="1"/>
  <c r="AD145" i="1"/>
  <c r="G146" i="1"/>
  <c r="I146" i="1" s="1"/>
  <c r="K146" i="1"/>
  <c r="AD146" i="1"/>
  <c r="G147" i="1"/>
  <c r="I147" i="1" s="1"/>
  <c r="K147" i="1"/>
  <c r="AD147" i="1"/>
  <c r="G148" i="1"/>
  <c r="I148" i="1" s="1"/>
  <c r="L148" i="1" s="1"/>
  <c r="K148" i="1"/>
  <c r="AD148" i="1"/>
  <c r="G149" i="1"/>
  <c r="I149" i="1" s="1"/>
  <c r="K149" i="1"/>
  <c r="AD149" i="1"/>
  <c r="G150" i="1"/>
  <c r="I150" i="1" s="1"/>
  <c r="K150" i="1"/>
  <c r="AD150" i="1"/>
  <c r="G151" i="1"/>
  <c r="I151" i="1" s="1"/>
  <c r="K151" i="1"/>
  <c r="AD151" i="1"/>
  <c r="G152" i="1"/>
  <c r="I152" i="1" s="1"/>
  <c r="L152" i="1" s="1"/>
  <c r="K152" i="1"/>
  <c r="AD152" i="1"/>
  <c r="G153" i="1"/>
  <c r="I153" i="1" s="1"/>
  <c r="K153" i="1"/>
  <c r="AD153" i="1"/>
  <c r="G154" i="1"/>
  <c r="I154" i="1" s="1"/>
  <c r="K154" i="1"/>
  <c r="AD154" i="1"/>
  <c r="G155" i="1"/>
  <c r="I155" i="1" s="1"/>
  <c r="K155" i="1"/>
  <c r="AD155" i="1"/>
  <c r="G156" i="1"/>
  <c r="I156" i="1" s="1"/>
  <c r="K156" i="1"/>
  <c r="AD156" i="1"/>
  <c r="G157" i="1"/>
  <c r="I157" i="1" s="1"/>
  <c r="K157" i="1"/>
  <c r="AD157" i="1"/>
  <c r="G158" i="1"/>
  <c r="I158" i="1" s="1"/>
  <c r="K158" i="1"/>
  <c r="AD158" i="1"/>
  <c r="G159" i="1"/>
  <c r="I159" i="1" s="1"/>
  <c r="K159" i="1"/>
  <c r="AD159" i="1"/>
  <c r="G160" i="1"/>
  <c r="I160" i="1" s="1"/>
  <c r="K160" i="1"/>
  <c r="AD160" i="1"/>
  <c r="G161" i="1"/>
  <c r="I161" i="1" s="1"/>
  <c r="K161" i="1"/>
  <c r="AD161" i="1"/>
  <c r="G162" i="1"/>
  <c r="I162" i="1" s="1"/>
  <c r="K162" i="1"/>
  <c r="AD162" i="1"/>
  <c r="G163" i="1"/>
  <c r="I163" i="1" s="1"/>
  <c r="K163" i="1"/>
  <c r="AD163" i="1"/>
  <c r="G175" i="1"/>
  <c r="I175" i="1" s="1"/>
  <c r="K175" i="1"/>
  <c r="AD175" i="1"/>
  <c r="G176" i="1"/>
  <c r="I176" i="1" s="1"/>
  <c r="K176" i="1"/>
  <c r="AD176" i="1"/>
  <c r="G177" i="1"/>
  <c r="I177" i="1" s="1"/>
  <c r="K177" i="1"/>
  <c r="AD177" i="1"/>
  <c r="G178" i="1"/>
  <c r="I178" i="1" s="1"/>
  <c r="K178" i="1"/>
  <c r="AD178" i="1"/>
  <c r="G179" i="1"/>
  <c r="I179" i="1" s="1"/>
  <c r="L179" i="1" s="1"/>
  <c r="K179" i="1"/>
  <c r="AD179" i="1"/>
  <c r="G180" i="1"/>
  <c r="I180" i="1" s="1"/>
  <c r="K180" i="1"/>
  <c r="AD180" i="1"/>
  <c r="G181" i="1"/>
  <c r="I181" i="1" s="1"/>
  <c r="L181" i="1" s="1"/>
  <c r="K181" i="1"/>
  <c r="AD181" i="1"/>
  <c r="G182" i="1"/>
  <c r="I182" i="1" s="1"/>
  <c r="K182" i="1"/>
  <c r="AD182" i="1"/>
  <c r="G183" i="1"/>
  <c r="I183" i="1" s="1"/>
  <c r="L183" i="1" s="1"/>
  <c r="K183" i="1"/>
  <c r="AD183" i="1"/>
  <c r="G184" i="1"/>
  <c r="I184" i="1" s="1"/>
  <c r="K184" i="1"/>
  <c r="AD184" i="1"/>
  <c r="G185" i="1"/>
  <c r="I185" i="1" s="1"/>
  <c r="K185" i="1"/>
  <c r="AD185" i="1"/>
  <c r="G186" i="1"/>
  <c r="I186" i="1" s="1"/>
  <c r="K186" i="1"/>
  <c r="AD186" i="1"/>
  <c r="G187" i="1"/>
  <c r="I187" i="1" s="1"/>
  <c r="K187" i="1"/>
  <c r="AD187" i="1"/>
  <c r="G188" i="1"/>
  <c r="I188" i="1" s="1"/>
  <c r="K188" i="1"/>
  <c r="AD188" i="1"/>
  <c r="G189" i="1"/>
  <c r="I189" i="1" s="1"/>
  <c r="K189" i="1"/>
  <c r="AD189" i="1"/>
  <c r="G190" i="1"/>
  <c r="I190" i="1" s="1"/>
  <c r="K190" i="1"/>
  <c r="AD190" i="1"/>
  <c r="G191" i="1"/>
  <c r="I191" i="1" s="1"/>
  <c r="K191" i="1"/>
  <c r="AD191" i="1"/>
  <c r="G192" i="1"/>
  <c r="I192" i="1" s="1"/>
  <c r="K192" i="1"/>
  <c r="AD192" i="1"/>
  <c r="G193" i="1"/>
  <c r="I193" i="1" s="1"/>
  <c r="K193" i="1"/>
  <c r="AD193" i="1"/>
  <c r="G194" i="1"/>
  <c r="I194" i="1" s="1"/>
  <c r="K194" i="1"/>
  <c r="AD194" i="1"/>
  <c r="G195" i="1"/>
  <c r="I195" i="1" s="1"/>
  <c r="K195" i="1"/>
  <c r="AD195" i="1"/>
  <c r="G196" i="1"/>
  <c r="I196" i="1" s="1"/>
  <c r="K196" i="1"/>
  <c r="AD196" i="1"/>
  <c r="G197" i="1"/>
  <c r="I197" i="1" s="1"/>
  <c r="K197" i="1"/>
  <c r="AD197" i="1"/>
  <c r="G198" i="1"/>
  <c r="I198" i="1" s="1"/>
  <c r="K198" i="1"/>
  <c r="AD198" i="1"/>
  <c r="G199" i="1"/>
  <c r="I199" i="1" s="1"/>
  <c r="L199" i="1" s="1"/>
  <c r="K199" i="1"/>
  <c r="AD199" i="1"/>
  <c r="G200" i="1"/>
  <c r="I200" i="1" s="1"/>
  <c r="K200" i="1"/>
  <c r="AD200" i="1"/>
  <c r="G201" i="1"/>
  <c r="I201" i="1" s="1"/>
  <c r="K201" i="1"/>
  <c r="AD201" i="1"/>
  <c r="G202" i="1"/>
  <c r="I202" i="1" s="1"/>
  <c r="K202" i="1"/>
  <c r="AD202" i="1"/>
  <c r="G203" i="1"/>
  <c r="I203" i="1" s="1"/>
  <c r="L203" i="1" s="1"/>
  <c r="K203" i="1"/>
  <c r="AD203" i="1"/>
  <c r="G204" i="1"/>
  <c r="I204" i="1" s="1"/>
  <c r="K204" i="1"/>
  <c r="AD204" i="1"/>
  <c r="G205" i="1"/>
  <c r="I205" i="1" s="1"/>
  <c r="K205" i="1"/>
  <c r="AD205" i="1"/>
  <c r="G206" i="1"/>
  <c r="I206" i="1" s="1"/>
  <c r="K206" i="1"/>
  <c r="AD206" i="1"/>
  <c r="G207" i="1"/>
  <c r="I207" i="1" s="1"/>
  <c r="L207" i="1" s="1"/>
  <c r="K207" i="1"/>
  <c r="AD207" i="1"/>
  <c r="G208" i="1"/>
  <c r="I208" i="1" s="1"/>
  <c r="K208" i="1"/>
  <c r="AD208" i="1"/>
  <c r="G209" i="1"/>
  <c r="I209" i="1" s="1"/>
  <c r="K209" i="1"/>
  <c r="AD209" i="1"/>
  <c r="G210" i="1"/>
  <c r="I210" i="1" s="1"/>
  <c r="K210" i="1"/>
  <c r="AD210" i="1"/>
  <c r="G211" i="1"/>
  <c r="I211" i="1" s="1"/>
  <c r="K211" i="1"/>
  <c r="AD211" i="1"/>
  <c r="G212" i="1"/>
  <c r="I212" i="1" s="1"/>
  <c r="K212" i="1"/>
  <c r="AD212" i="1"/>
  <c r="G213" i="1"/>
  <c r="I213" i="1" s="1"/>
  <c r="K213" i="1"/>
  <c r="AD213" i="1"/>
  <c r="G214" i="1"/>
  <c r="I214" i="1" s="1"/>
  <c r="K214" i="1"/>
  <c r="AD214" i="1"/>
  <c r="G215" i="1"/>
  <c r="I215" i="1" s="1"/>
  <c r="L215" i="1" s="1"/>
  <c r="K215" i="1"/>
  <c r="AD215" i="1"/>
  <c r="G216" i="1"/>
  <c r="I216" i="1" s="1"/>
  <c r="K216" i="1"/>
  <c r="AD216" i="1"/>
  <c r="G217" i="1"/>
  <c r="I217" i="1" s="1"/>
  <c r="K217" i="1"/>
  <c r="AD217" i="1"/>
  <c r="G218" i="1"/>
  <c r="I218" i="1" s="1"/>
  <c r="K218" i="1"/>
  <c r="AD218" i="1"/>
  <c r="G219" i="1"/>
  <c r="I219" i="1" s="1"/>
  <c r="K219" i="1"/>
  <c r="AD219" i="1"/>
  <c r="G220" i="1"/>
  <c r="I220" i="1" s="1"/>
  <c r="K220" i="1"/>
  <c r="AD220" i="1"/>
  <c r="G221" i="1"/>
  <c r="I221" i="1" s="1"/>
  <c r="K221" i="1"/>
  <c r="AD221" i="1"/>
  <c r="G222" i="1"/>
  <c r="I222" i="1" s="1"/>
  <c r="K222" i="1"/>
  <c r="AD222" i="1"/>
  <c r="G223" i="1"/>
  <c r="I223" i="1" s="1"/>
  <c r="K223" i="1"/>
  <c r="AD223" i="1"/>
  <c r="G224" i="1"/>
  <c r="I224" i="1" s="1"/>
  <c r="K224" i="1"/>
  <c r="AD224" i="1"/>
  <c r="G225" i="1"/>
  <c r="I225" i="1" s="1"/>
  <c r="K225" i="1"/>
  <c r="AD225" i="1"/>
  <c r="G226" i="1"/>
  <c r="I226" i="1" s="1"/>
  <c r="K226" i="1"/>
  <c r="AD226" i="1"/>
  <c r="G227" i="1"/>
  <c r="I227" i="1" s="1"/>
  <c r="L227" i="1" s="1"/>
  <c r="K227" i="1"/>
  <c r="AD227" i="1"/>
  <c r="G228" i="1"/>
  <c r="I228" i="1" s="1"/>
  <c r="K228" i="1"/>
  <c r="AD228" i="1"/>
  <c r="G229" i="1"/>
  <c r="I229" i="1" s="1"/>
  <c r="K229" i="1"/>
  <c r="AD229" i="1"/>
  <c r="G230" i="1"/>
  <c r="I230" i="1" s="1"/>
  <c r="K230" i="1"/>
  <c r="AD230" i="1"/>
  <c r="G231" i="1"/>
  <c r="I231" i="1" s="1"/>
  <c r="L231" i="1" s="1"/>
  <c r="K231" i="1"/>
  <c r="AD231" i="1"/>
  <c r="G232" i="1"/>
  <c r="I232" i="1" s="1"/>
  <c r="K232" i="1"/>
  <c r="AD232" i="1"/>
  <c r="G233" i="1"/>
  <c r="I233" i="1" s="1"/>
  <c r="K233" i="1"/>
  <c r="AD233" i="1"/>
  <c r="G234" i="1"/>
  <c r="I234" i="1" s="1"/>
  <c r="K234" i="1"/>
  <c r="AD234" i="1"/>
  <c r="G235" i="1"/>
  <c r="I235" i="1" s="1"/>
  <c r="L235" i="1" s="1"/>
  <c r="K235" i="1"/>
  <c r="AD235" i="1"/>
  <c r="G236" i="1"/>
  <c r="I236" i="1" s="1"/>
  <c r="K236" i="1"/>
  <c r="AD236" i="1"/>
  <c r="G237" i="1"/>
  <c r="I237" i="1" s="1"/>
  <c r="K237" i="1"/>
  <c r="AD237" i="1"/>
  <c r="G238" i="1"/>
  <c r="I238" i="1" s="1"/>
  <c r="K238" i="1"/>
  <c r="AD238" i="1"/>
  <c r="G239" i="1"/>
  <c r="I239" i="1" s="1"/>
  <c r="L239" i="1" s="1"/>
  <c r="K239" i="1"/>
  <c r="AD239" i="1"/>
  <c r="G240" i="1"/>
  <c r="I240" i="1" s="1"/>
  <c r="K240" i="1"/>
  <c r="AD240" i="1"/>
  <c r="G241" i="1"/>
  <c r="I241" i="1" s="1"/>
  <c r="K241" i="1"/>
  <c r="AD241" i="1"/>
  <c r="G242" i="1"/>
  <c r="I242" i="1" s="1"/>
  <c r="K242" i="1"/>
  <c r="AD242" i="1"/>
  <c r="G243" i="1"/>
  <c r="I243" i="1" s="1"/>
  <c r="L243" i="1" s="1"/>
  <c r="K243" i="1"/>
  <c r="AD243" i="1"/>
  <c r="G244" i="1"/>
  <c r="I244" i="1" s="1"/>
  <c r="K244" i="1"/>
  <c r="AD244" i="1"/>
  <c r="G245" i="1"/>
  <c r="I245" i="1" s="1"/>
  <c r="K245" i="1"/>
  <c r="AD245" i="1"/>
  <c r="G246" i="1"/>
  <c r="I246" i="1" s="1"/>
  <c r="K246" i="1"/>
  <c r="AD246" i="1"/>
  <c r="G247" i="1"/>
  <c r="I247" i="1" s="1"/>
  <c r="L247" i="1" s="1"/>
  <c r="K247" i="1"/>
  <c r="AD247" i="1"/>
  <c r="G248" i="1"/>
  <c r="I248" i="1" s="1"/>
  <c r="K248" i="1"/>
  <c r="AD248" i="1"/>
  <c r="G249" i="1"/>
  <c r="I249" i="1" s="1"/>
  <c r="K249" i="1"/>
  <c r="AD249" i="1"/>
  <c r="G250" i="1"/>
  <c r="I250" i="1" s="1"/>
  <c r="K250" i="1"/>
  <c r="AD250" i="1"/>
  <c r="G251" i="1"/>
  <c r="I251" i="1" s="1"/>
  <c r="L251" i="1" s="1"/>
  <c r="K251" i="1"/>
  <c r="AD251" i="1"/>
  <c r="G252" i="1"/>
  <c r="I252" i="1" s="1"/>
  <c r="K252" i="1"/>
  <c r="AD252" i="1"/>
  <c r="G253" i="1"/>
  <c r="I253" i="1" s="1"/>
  <c r="K253" i="1"/>
  <c r="AD253" i="1"/>
  <c r="G254" i="1"/>
  <c r="I254" i="1" s="1"/>
  <c r="K254" i="1"/>
  <c r="AD254" i="1"/>
  <c r="G255" i="1"/>
  <c r="I255" i="1" s="1"/>
  <c r="L255" i="1" s="1"/>
  <c r="K255" i="1"/>
  <c r="AD255" i="1"/>
  <c r="G256" i="1"/>
  <c r="I256" i="1" s="1"/>
  <c r="K256" i="1"/>
  <c r="AD256" i="1"/>
  <c r="G257" i="1"/>
  <c r="I257" i="1" s="1"/>
  <c r="K257" i="1"/>
  <c r="AD257" i="1"/>
  <c r="G258" i="1"/>
  <c r="I258" i="1" s="1"/>
  <c r="K258" i="1"/>
  <c r="AD258" i="1"/>
  <c r="G259" i="1"/>
  <c r="I259" i="1" s="1"/>
  <c r="L259" i="1" s="1"/>
  <c r="K259" i="1"/>
  <c r="AD259" i="1"/>
  <c r="G260" i="1"/>
  <c r="I260" i="1" s="1"/>
  <c r="K260" i="1"/>
  <c r="AD260" i="1"/>
  <c r="G261" i="1"/>
  <c r="I261" i="1" s="1"/>
  <c r="K261" i="1"/>
  <c r="AD261" i="1"/>
  <c r="G262" i="1"/>
  <c r="I262" i="1" s="1"/>
  <c r="K262" i="1"/>
  <c r="AD262" i="1"/>
  <c r="G263" i="1"/>
  <c r="I263" i="1" s="1"/>
  <c r="L263" i="1" s="1"/>
  <c r="K263" i="1"/>
  <c r="AD263" i="1"/>
  <c r="G264" i="1"/>
  <c r="I264" i="1" s="1"/>
  <c r="K264" i="1"/>
  <c r="AD264" i="1"/>
  <c r="G265" i="1"/>
  <c r="I265" i="1" s="1"/>
  <c r="K265" i="1"/>
  <c r="AD265" i="1"/>
  <c r="G266" i="1"/>
  <c r="I266" i="1" s="1"/>
  <c r="K266" i="1"/>
  <c r="AD266" i="1"/>
  <c r="G267" i="1"/>
  <c r="I267" i="1" s="1"/>
  <c r="L267" i="1" s="1"/>
  <c r="K267" i="1"/>
  <c r="AD267" i="1"/>
  <c r="G268" i="1"/>
  <c r="I268" i="1" s="1"/>
  <c r="K268" i="1"/>
  <c r="AD268" i="1"/>
  <c r="G269" i="1"/>
  <c r="I269" i="1" s="1"/>
  <c r="L269" i="1" s="1"/>
  <c r="K269" i="1"/>
  <c r="AD269" i="1"/>
  <c r="G270" i="1"/>
  <c r="I270" i="1" s="1"/>
  <c r="K270" i="1"/>
  <c r="L270" i="1" s="1"/>
  <c r="AD270" i="1"/>
  <c r="G271" i="1"/>
  <c r="I271" i="1" s="1"/>
  <c r="L271" i="1" s="1"/>
  <c r="K271" i="1"/>
  <c r="AD271" i="1"/>
  <c r="G272" i="1"/>
  <c r="I272" i="1" s="1"/>
  <c r="K272" i="1"/>
  <c r="AD272" i="1"/>
  <c r="G273" i="1"/>
  <c r="I273" i="1" s="1"/>
  <c r="L273" i="1" s="1"/>
  <c r="K273" i="1"/>
  <c r="AD273" i="1"/>
  <c r="G274" i="1"/>
  <c r="I274" i="1" s="1"/>
  <c r="K274" i="1"/>
  <c r="L274" i="1" s="1"/>
  <c r="AD274" i="1"/>
  <c r="G275" i="1"/>
  <c r="I275" i="1" s="1"/>
  <c r="L275" i="1" s="1"/>
  <c r="K275" i="1"/>
  <c r="AD275" i="1"/>
  <c r="G276" i="1"/>
  <c r="I276" i="1" s="1"/>
  <c r="K276" i="1"/>
  <c r="AD276" i="1"/>
  <c r="G277" i="1"/>
  <c r="I277" i="1" s="1"/>
  <c r="K277" i="1"/>
  <c r="AD277" i="1"/>
  <c r="G278" i="1"/>
  <c r="I278" i="1" s="1"/>
  <c r="K278" i="1"/>
  <c r="AD278" i="1"/>
  <c r="G279" i="1"/>
  <c r="I279" i="1" s="1"/>
  <c r="K279" i="1"/>
  <c r="AD279" i="1"/>
  <c r="G280" i="1"/>
  <c r="I280" i="1" s="1"/>
  <c r="L280" i="1" s="1"/>
  <c r="K280" i="1"/>
  <c r="AD280" i="1"/>
  <c r="G311" i="1"/>
  <c r="I311" i="1" s="1"/>
  <c r="K311" i="1"/>
  <c r="L311" i="1"/>
  <c r="AD311" i="1"/>
  <c r="G312" i="1"/>
  <c r="I312" i="1" s="1"/>
  <c r="K312" i="1"/>
  <c r="AD312" i="1"/>
  <c r="K3" i="1"/>
  <c r="K5" i="1"/>
  <c r="AD5" i="1"/>
  <c r="AD3" i="1"/>
  <c r="AD4" i="1"/>
  <c r="G4" i="1"/>
  <c r="I4" i="1" s="1"/>
  <c r="L4" i="1" s="1"/>
  <c r="K4" i="1"/>
  <c r="G5" i="1"/>
  <c r="I5" i="1" s="1"/>
  <c r="G3" i="1"/>
  <c r="I3" i="1" s="1"/>
  <c r="L312" i="1"/>
  <c r="A318" i="1"/>
  <c r="A319" i="1"/>
  <c r="X313" i="1"/>
  <c r="N313" i="1"/>
  <c r="S313" i="1"/>
  <c r="L90" i="1"/>
  <c r="L171" i="1"/>
  <c r="L83" i="1"/>
  <c r="L22" i="1"/>
  <c r="L86" i="1"/>
  <c r="L101" i="1"/>
  <c r="L135" i="1"/>
  <c r="L110" i="1"/>
  <c r="L8" i="1"/>
  <c r="L214" i="1"/>
  <c r="L190" i="1"/>
  <c r="L37" i="1"/>
  <c r="L9" i="1"/>
  <c r="L36" i="1"/>
  <c r="L156" i="1"/>
  <c r="L136" i="1"/>
  <c r="L32" i="1"/>
  <c r="L118" i="1"/>
  <c r="L114" i="1"/>
  <c r="L157" i="1"/>
  <c r="L113" i="1"/>
  <c r="L41" i="1"/>
  <c r="L33" i="1"/>
  <c r="L29" i="1"/>
  <c r="L25" i="1"/>
  <c r="L28" i="1"/>
  <c r="L85" i="1"/>
  <c r="L89" i="1"/>
  <c r="L93" i="1"/>
  <c r="L97" i="1"/>
  <c r="L107" i="1"/>
  <c r="L170" i="1"/>
  <c r="L266" i="1"/>
  <c r="L154" i="1"/>
  <c r="L122" i="1"/>
  <c r="L126" i="1"/>
  <c r="L111" i="1"/>
  <c r="L120" i="1"/>
  <c r="L59" i="1"/>
  <c r="L42" i="1"/>
  <c r="L39" i="1"/>
  <c r="L26" i="1"/>
  <c r="L21" i="1"/>
  <c r="L17" i="1"/>
  <c r="L15" i="1"/>
  <c r="L219" i="1"/>
  <c r="L238" i="1"/>
  <c r="L230" i="1"/>
  <c r="L226" i="1"/>
  <c r="L211" i="1"/>
  <c r="L198" i="1"/>
  <c r="L178" i="1"/>
  <c r="L163" i="1"/>
  <c r="L143" i="1"/>
  <c r="L131" i="1"/>
  <c r="L127" i="1"/>
  <c r="L123" i="1"/>
  <c r="L119" i="1"/>
  <c r="L115" i="1"/>
  <c r="L109" i="1"/>
  <c r="L102" i="1"/>
  <c r="L64" i="1"/>
  <c r="L60" i="1"/>
  <c r="L31" i="1"/>
  <c r="L124" i="1"/>
  <c r="L104" i="1"/>
  <c r="L76" i="1"/>
  <c r="L140" i="1"/>
  <c r="L65" i="1"/>
  <c r="L160" i="1"/>
  <c r="L144" i="1"/>
  <c r="L12" i="1"/>
  <c r="L237" i="1"/>
  <c r="L79" i="1"/>
  <c r="L78" i="1"/>
  <c r="L77" i="1"/>
  <c r="L14" i="1"/>
  <c r="L56" i="1"/>
  <c r="L116" i="1"/>
  <c r="L195" i="1"/>
  <c r="L175" i="1"/>
  <c r="L82" i="1"/>
  <c r="L24" i="1"/>
  <c r="L57" i="1"/>
  <c r="L16" i="1"/>
  <c r="L189" i="1"/>
  <c r="L50" i="1"/>
  <c r="L264" i="1"/>
  <c r="L191" i="1"/>
  <c r="L128" i="1"/>
  <c r="L62" i="1"/>
  <c r="L47" i="1"/>
  <c r="L34" i="1"/>
  <c r="L30" i="1"/>
  <c r="L19" i="1"/>
  <c r="L258" i="1"/>
  <c r="L249" i="1"/>
  <c r="L209" i="1"/>
  <c r="L186" i="1"/>
  <c r="L253" i="1"/>
  <c r="L202" i="1"/>
  <c r="L159" i="1"/>
  <c r="L147" i="1"/>
  <c r="L137" i="1"/>
  <c r="L130" i="1"/>
  <c r="L63" i="1"/>
  <c r="L35" i="1"/>
  <c r="L222" i="1"/>
  <c r="L45" i="1"/>
  <c r="L11" i="1"/>
  <c r="L7" i="1"/>
  <c r="L103" i="1"/>
  <c r="L48" i="1"/>
  <c r="L87" i="1"/>
  <c r="L91" i="1"/>
  <c r="L95" i="1"/>
  <c r="L99" i="1"/>
  <c r="L172" i="1"/>
  <c r="L206" i="1"/>
  <c r="L213" i="1"/>
  <c r="L229" i="1"/>
  <c r="L84" i="1"/>
  <c r="L88" i="1"/>
  <c r="L92" i="1"/>
  <c r="L96" i="1"/>
  <c r="L100" i="1"/>
  <c r="L106" i="1"/>
  <c r="L254" i="1"/>
  <c r="L246" i="1"/>
  <c r="L5" i="1" l="1"/>
  <c r="L278" i="1"/>
  <c r="L262" i="1"/>
  <c r="L250" i="1"/>
  <c r="L242" i="1"/>
  <c r="L234" i="1"/>
  <c r="L218" i="1"/>
  <c r="L210" i="1"/>
  <c r="L194" i="1"/>
  <c r="L182" i="1"/>
  <c r="L155" i="1"/>
  <c r="L151" i="1"/>
  <c r="L139" i="1"/>
  <c r="L74" i="1"/>
  <c r="L70" i="1"/>
  <c r="L55" i="1"/>
  <c r="L51" i="1"/>
  <c r="L43" i="1"/>
  <c r="L27" i="1"/>
  <c r="L23" i="1"/>
  <c r="L20" i="1"/>
  <c r="L18" i="1"/>
  <c r="L285" i="1"/>
  <c r="L289" i="1"/>
  <c r="L223" i="1"/>
  <c r="L187" i="1"/>
  <c r="L71" i="1"/>
  <c r="L52" i="1"/>
  <c r="L44" i="1"/>
  <c r="L40" i="1"/>
  <c r="L276" i="1"/>
  <c r="L272" i="1"/>
  <c r="L268" i="1"/>
  <c r="L265" i="1"/>
  <c r="L257" i="1"/>
  <c r="L241" i="1"/>
  <c r="L240" i="1"/>
  <c r="L233" i="1"/>
  <c r="L225" i="1"/>
  <c r="L221" i="1"/>
  <c r="L217" i="1"/>
  <c r="L201" i="1"/>
  <c r="L197" i="1"/>
  <c r="L193" i="1"/>
  <c r="L188" i="1"/>
  <c r="L185" i="1"/>
  <c r="L184" i="1"/>
  <c r="L180" i="1"/>
  <c r="L176" i="1"/>
  <c r="L162" i="1"/>
  <c r="L161" i="1"/>
  <c r="L158" i="1"/>
  <c r="L153" i="1"/>
  <c r="L150" i="1"/>
  <c r="L149" i="1"/>
  <c r="L146" i="1"/>
  <c r="L145" i="1"/>
  <c r="L142" i="1"/>
  <c r="L141" i="1"/>
  <c r="L138" i="1"/>
  <c r="L134" i="1"/>
  <c r="L133" i="1"/>
  <c r="L129" i="1"/>
  <c r="L125" i="1"/>
  <c r="L121" i="1"/>
  <c r="L117" i="1"/>
  <c r="L105" i="1"/>
  <c r="L81" i="1"/>
  <c r="L80" i="1"/>
  <c r="L66" i="1"/>
  <c r="L58" i="1"/>
  <c r="L54" i="1"/>
  <c r="L46" i="1"/>
  <c r="L38" i="1"/>
  <c r="L13" i="1"/>
  <c r="L10" i="1"/>
  <c r="L6" i="1"/>
  <c r="L284" i="1"/>
  <c r="L292" i="1"/>
  <c r="L252" i="1"/>
  <c r="L236" i="1"/>
  <c r="L224" i="1"/>
  <c r="L212" i="1"/>
  <c r="L204" i="1"/>
  <c r="L192" i="1"/>
  <c r="L256" i="1"/>
  <c r="L248" i="1"/>
  <c r="L228" i="1"/>
  <c r="L216" i="1"/>
  <c r="L208" i="1"/>
  <c r="L196" i="1"/>
  <c r="L177" i="1"/>
  <c r="L260" i="1"/>
  <c r="L244" i="1"/>
  <c r="L232" i="1"/>
  <c r="L220" i="1"/>
  <c r="L200" i="1"/>
  <c r="L261" i="1"/>
  <c r="L245" i="1"/>
  <c r="L205" i="1"/>
  <c r="L282" i="1"/>
  <c r="L288" i="1"/>
  <c r="L293" i="1"/>
  <c r="L281" i="1"/>
  <c r="L3" i="1"/>
  <c r="I313" i="1"/>
  <c r="G325" i="1" s="1"/>
  <c r="K313" i="1"/>
  <c r="AD313" i="1"/>
  <c r="L279" i="1"/>
  <c r="L277" i="1"/>
  <c r="N317" i="1"/>
  <c r="G313" i="1"/>
  <c r="L313" i="1" l="1"/>
  <c r="G3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rgb="FF000000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00000000-0006-0000-0000-00000D000000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0000000-0006-0000-0000-00000E000000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<sst xmlns="http://schemas.openxmlformats.org/spreadsheetml/2006/main" count="3123" uniqueCount="1080">
  <si>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</si>
  <si>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</si>
  <si>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</si>
  <si>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</si>
  <si>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</si>
  <si>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</si>
  <si>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</si>
  <si>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</si>
  <si>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</si>
  <si>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</si>
  <si>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</si>
  <si>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</si>
  <si>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</si>
  <si>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</si>
  <si>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</si>
  <si>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</si>
  <si>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</si>
  <si>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</si>
  <si>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</si>
  <si>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</si>
  <si>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</si>
  <si>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</si>
  <si>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</si>
  <si>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</si>
  <si>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</si>
  <si>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</si>
  <si>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</si>
  <si>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</si>
  <si>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</si>
  <si>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</si>
  <si>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</si>
  <si>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</si>
  <si>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</si>
  <si>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</si>
  <si>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</si>
  <si>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</si>
  <si>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</si>
  <si>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</si>
  <si>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</si>
  <si>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</si>
  <si>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</si>
  <si>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</si>
  <si>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</si>
  <si>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</si>
  <si>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</si>
  <si>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</si>
  <si>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</si>
  <si>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</si>
  <si>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</si>
  <si>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</si>
  <si>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</si>
  <si>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</si>
  <si>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</si>
  <si>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</si>
  <si>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</si>
  <si>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</si>
  <si>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</si>
  <si>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</si>
  <si>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</si>
  <si>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</si>
  <si>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</si>
  <si>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</si>
  <si>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</si>
  <si>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</si>
  <si>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</si>
  <si>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</si>
  <si>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</si>
  <si>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</si>
  <si>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</si>
  <si>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</si>
  <si>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</si>
  <si>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</si>
  <si>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</si>
  <si>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</si>
  <si>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</si>
  <si>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</si>
  <si>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</si>
  <si>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</si>
  <si>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</si>
  <si>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</si>
  <si>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</si>
  <si>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</si>
  <si>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</si>
  <si>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</si>
  <si>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</si>
  <si>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</si>
  <si>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</si>
  <si>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</si>
  <si>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</si>
  <si>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</si>
  <si>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</si>
  <si>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</si>
  <si>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</si>
  <si>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</si>
  <si>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</si>
  <si>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</si>
  <si>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</si>
  <si>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</si>
  <si>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</si>
  <si>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</si>
  <si>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</si>
  <si>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</si>
  <si>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</si>
  <si>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</si>
  <si>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</si>
  <si>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</si>
  <si>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</si>
  <si>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</si>
  <si>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</si>
  <si>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</si>
  <si>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</si>
  <si>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</si>
  <si>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</si>
  <si>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</si>
  <si>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</si>
  <si>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</si>
  <si>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</si>
  <si>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</si>
  <si>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</si>
  <si>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</si>
  <si>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</si>
  <si>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</si>
  <si>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</si>
  <si>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</si>
  <si>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</si>
  <si>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</si>
  <si>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</si>
  <si>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</si>
  <si>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</si>
  <si>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</si>
  <si>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</si>
  <si>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</si>
  <si>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</si>
  <si>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</si>
  <si>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</si>
  <si>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</si>
  <si>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</si>
  <si>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</si>
  <si>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</si>
  <si>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</si>
  <si>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</si>
  <si>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</si>
  <si>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</si>
  <si>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</si>
  <si>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</si>
  <si>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</si>
  <si>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</si>
  <si>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</si>
  <si>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</si>
  <si>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</si>
  <si>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</si>
  <si>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</si>
  <si>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</si>
  <si>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</si>
  <si>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</si>
  <si>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</si>
  <si>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</si>
  <si>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</si>
  <si>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</si>
  <si>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</si>
  <si>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</si>
  <si>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</si>
  <si>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</si>
  <si>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</si>
  <si>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</si>
  <si>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</si>
  <si>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</si>
  <si>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</si>
  <si>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</si>
  <si>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</si>
  <si>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</si>
  <si>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</si>
  <si>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</si>
  <si>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</si>
  <si>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</si>
  <si>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</si>
  <si>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</si>
  <si>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</si>
  <si>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</si>
  <si>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</si>
  <si>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</si>
  <si>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</si>
  <si>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</si>
  <si>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</si>
  <si>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</si>
  <si>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</si>
  <si>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</si>
  <si>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</si>
  <si>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</si>
  <si>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</si>
  <si>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</si>
  <si>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</si>
  <si>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</si>
  <si>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</si>
  <si>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</si>
  <si>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</si>
  <si>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</si>
  <si>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</si>
  <si>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</si>
  <si>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</si>
  <si>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</si>
  <si>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</si>
  <si>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</si>
  <si>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</si>
  <si>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</si>
  <si>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</si>
  <si>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</si>
  <si>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</si>
  <si>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</si>
  <si>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</si>
  <si>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</si>
  <si>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</si>
  <si>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</si>
  <si>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</si>
  <si>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</si>
  <si>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</si>
  <si>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</si>
  <si>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</si>
  <si>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</si>
  <si>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</si>
  <si>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</si>
  <si>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</si>
  <si>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</si>
  <si>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</si>
  <si>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</si>
  <si>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</si>
  <si>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</si>
  <si>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</si>
  <si>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</si>
  <si>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</si>
  <si>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</si>
  <si>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</si>
  <si>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</si>
  <si>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</si>
  <si>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</si>
  <si>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</si>
  <si>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</si>
  <si>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</si>
  <si>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</si>
  <si>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</si>
  <si>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</si>
  <si>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</si>
  <si>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</si>
  <si>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</si>
  <si>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</si>
  <si>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</si>
  <si>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</si>
  <si>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</si>
  <si>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</si>
  <si>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</si>
  <si>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</si>
  <si>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</si>
  <si>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</si>
  <si>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</si>
  <si>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</si>
  <si>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</si>
  <si>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</si>
  <si>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</si>
  <si>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</si>
  <si>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</si>
  <si>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</si>
  <si>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</si>
  <si>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</si>
  <si>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</si>
  <si>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</si>
  <si>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</si>
  <si>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</si>
  <si>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</si>
  <si>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</si>
  <si>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</si>
  <si>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</si>
  <si>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</si>
  <si>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</si>
  <si>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</si>
  <si>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</si>
  <si>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</si>
  <si>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</si>
  <si>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</si>
  <si>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</si>
  <si>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</si>
  <si>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</si>
  <si>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</si>
  <si>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</si>
  <si>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</si>
  <si>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</si>
  <si>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</si>
  <si>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</si>
  <si>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</si>
  <si>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</si>
  <si>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</si>
  <si>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</si>
  <si>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</si>
  <si>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</si>
  <si>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</si>
  <si>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</si>
  <si>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</si>
  <si>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</si>
  <si>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</si>
  <si>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</si>
  <si>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</si>
  <si>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</si>
  <si>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</si>
  <si>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</si>
  <si>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</si>
  <si>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</si>
  <si>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</si>
  <si>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</si>
  <si>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</si>
  <si>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</si>
  <si>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</si>
  <si>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</si>
  <si>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</si>
  <si>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</si>
  <si>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</si>
  <si>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</si>
  <si>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</si>
  <si>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</si>
  <si>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</si>
  <si>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</si>
  <si>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</si>
  <si>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</si>
  <si>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</si>
  <si>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</si>
  <si>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</si>
  <si>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</si>
  <si>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</si>
  <si>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</si>
  <si>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</si>
  <si>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</si>
  <si>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</si>
  <si>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</si>
  <si>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</si>
  <si>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</si>
  <si>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</si>
  <si>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</si>
  <si>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</si>
  <si>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</si>
  <si>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</si>
  <si>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</si>
  <si>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</si>
  <si>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</si>
  <si>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</si>
  <si>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</si>
  <si>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</si>
  <si>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</si>
  <si>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</si>
  <si>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</si>
  <si>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</si>
  <si>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</si>
  <si>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</si>
  <si>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</si>
  <si>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</si>
  <si>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</si>
  <si>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</si>
  <si>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</si>
  <si>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</si>
  <si>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</si>
  <si>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</si>
  <si>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</si>
  <si>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</si>
  <si>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</si>
  <si>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</si>
  <si>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</si>
  <si>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</si>
  <si>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</si>
  <si>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</si>
  <si>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</si>
  <si>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</si>
  <si>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</si>
  <si>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</si>
  <si>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</si>
  <si>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</si>
  <si>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</si>
  <si>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</si>
  <si>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</si>
  <si>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</si>
  <si>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</si>
  <si>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</si>
  <si>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</si>
  <si>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</si>
  <si>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</si>
  <si>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</si>
  <si>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</si>
  <si>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</si>
  <si>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</si>
  <si>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</si>
  <si>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</si>
  <si>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</si>
  <si>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</si>
  <si>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</si>
  <si>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</si>
  <si>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</si>
  <si>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</si>
  <si>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</si>
  <si>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</si>
  <si>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</si>
  <si>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</si>
  <si>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</si>
  <si>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</si>
  <si>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</si>
  <si>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</si>
  <si>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</si>
  <si>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</si>
  <si>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</si>
  <si>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</si>
  <si>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</si>
  <si>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</si>
  <si>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</si>
  <si>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</si>
  <si>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</si>
  <si>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</si>
  <si>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</si>
  <si>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</si>
  <si>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</si>
  <si>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</si>
  <si>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</si>
  <si>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</si>
  <si>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</si>
  <si>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</si>
  <si>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</si>
  <si>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</si>
  <si>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</si>
  <si>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</si>
  <si>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</si>
  <si>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</si>
  <si>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</si>
  <si>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</si>
  <si>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</si>
  <si>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</si>
  <si>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</si>
  <si>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</si>
  <si>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</si>
  <si>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</si>
  <si>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</si>
  <si>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</si>
  <si>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</si>
  <si>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</si>
  <si>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</si>
  <si>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</si>
  <si>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</si>
  <si>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</si>
  <si>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</si>
  <si>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</si>
  <si>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</si>
  <si>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</si>
  <si>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</si>
  <si>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</si>
  <si>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</si>
  <si>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</si>
  <si>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</si>
  <si>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</si>
  <si>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</si>
  <si>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</si>
  <si>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</si>
  <si>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</si>
  <si>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</si>
  <si>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</si>
  <si>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</si>
  <si>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</si>
  <si>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</si>
  <si>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</si>
  <si>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</si>
  <si>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</si>
  <si>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</si>
  <si>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</si>
  <si>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</si>
  <si>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</si>
  <si>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</si>
  <si>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</si>
  <si>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</si>
  <si>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</si>
  <si>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</si>
  <si>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</si>
  <si>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</si>
  <si>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</si>
  <si>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</si>
  <si>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</si>
  <si>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</si>
  <si>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</si>
  <si>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</si>
  <si>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</si>
  <si>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</si>
  <si>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</si>
  <si>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</si>
  <si>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</si>
  <si>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</si>
  <si>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</si>
  <si>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</si>
  <si>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</si>
  <si>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</si>
  <si>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</si>
  <si>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</si>
  <si>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</si>
  <si>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</si>
  <si>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</si>
  <si>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</si>
  <si>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</si>
  <si>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</si>
  <si>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</si>
  <si>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</si>
  <si>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</si>
  <si>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</si>
  <si>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</si>
  <si>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</si>
  <si>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</si>
  <si>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</si>
  <si>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</si>
  <si>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</si>
  <si>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</si>
  <si>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</si>
  <si>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</si>
  <si>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</si>
  <si>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</si>
  <si>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</si>
  <si>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</si>
  <si>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</si>
  <si>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</si>
  <si>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</si>
  <si>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</si>
  <si>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</si>
  <si>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</si>
  <si>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</si>
  <si>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</si>
  <si>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</si>
  <si>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</si>
  <si>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</si>
  <si>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</si>
  <si>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</si>
  <si>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</si>
  <si>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</si>
  <si>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</si>
  <si>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</si>
  <si>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</si>
  <si>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</si>
  <si>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</si>
  <si>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</si>
  <si>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</si>
  <si>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</si>
  <si>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</si>
  <si>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</si>
  <si>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</si>
  <si>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</si>
  <si>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</si>
  <si>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</si>
  <si>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</si>
  <si>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</si>
  <si>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</si>
  <si>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</si>
  <si>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</si>
  <si>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</si>
  <si>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</si>
  <si>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</si>
  <si>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</si>
  <si>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</si>
  <si>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</si>
  <si>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</si>
  <si>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</si>
  <si>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</si>
  <si>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</si>
  <si>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</si>
  <si>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</si>
  <si>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</si>
  <si>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</si>
  <si>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</si>
  <si>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</si>
  <si>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</si>
  <si>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</si>
  <si>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</si>
  <si>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</si>
  <si>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</si>
  <si>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</si>
  <si>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</si>
  <si>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</si>
  <si>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</si>
  <si>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</si>
  <si>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</si>
  <si>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</si>
  <si>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</si>
  <si>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</si>
  <si>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</si>
  <si>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</si>
  <si>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</si>
  <si>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</si>
  <si>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</si>
  <si>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</si>
  <si>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</si>
  <si>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</si>
  <si>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</si>
  <si>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</si>
  <si>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</si>
  <si>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</si>
  <si>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</si>
  <si>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</si>
  <si>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</si>
  <si>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</si>
  <si>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</si>
  <si>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</si>
  <si>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</si>
  <si>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</si>
  <si>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</si>
  <si>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</si>
  <si>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</si>
  <si>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</si>
  <si>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</si>
  <si>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</si>
  <si>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</si>
  <si>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</si>
  <si>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</si>
  <si>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</si>
  <si>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</si>
  <si>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</si>
  <si>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</si>
  <si>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</si>
  <si>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</si>
  <si>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</si>
  <si>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</si>
  <si>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</si>
  <si>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</si>
  <si>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</si>
  <si>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</si>
  <si>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</si>
  <si>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</si>
  <si>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</si>
  <si>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</si>
  <si>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</si>
  <si>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</si>
  <si>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</si>
  <si>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</si>
  <si>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</si>
  <si>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</si>
  <si>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</si>
  <si>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</si>
  <si>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</si>
  <si>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</si>
  <si>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</si>
  <si>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</si>
  <si>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</si>
  <si>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</si>
  <si>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</si>
  <si>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</si>
  <si>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</si>
  <si>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</si>
  <si>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</si>
  <si>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</si>
  <si>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</si>
  <si>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</si>
  <si>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</si>
  <si>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</si>
  <si>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</si>
  <si>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</si>
  <si>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</si>
  <si>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</si>
  <si>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</si>
  <si>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</si>
  <si>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</si>
  <si>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</si>
  <si>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</si>
  <si>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</si>
  <si>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</si>
  <si>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</si>
  <si>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</si>
  <si>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</si>
  <si>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</si>
  <si>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</si>
  <si>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</si>
  <si>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</si>
  <si>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</si>
  <si>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</si>
  <si>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</si>
  <si>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</si>
  <si>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</si>
  <si>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</si>
  <si>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</si>
  <si>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</si>
  <si>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</si>
  <si>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</si>
  <si>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</si>
  <si>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</si>
  <si>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</si>
  <si>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</si>
  <si>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</si>
  <si>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</si>
  <si>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</si>
  <si>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</si>
  <si>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</si>
  <si>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</si>
  <si>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</si>
  <si>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</si>
  <si>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</si>
  <si>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</si>
  <si>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</si>
  <si>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</si>
  <si>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</si>
  <si>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</si>
  <si>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</si>
  <si>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</si>
  <si>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</si>
  <si>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</si>
  <si>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</si>
  <si>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</si>
  <si>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</si>
  <si>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</si>
  <si>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</si>
  <si>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</si>
  <si>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</si>
  <si>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</si>
  <si>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</si>
  <si>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</si>
  <si>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</si>
  <si>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</si>
  <si>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</si>
  <si>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</si>
  <si>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</si>
  <si>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</si>
  <si>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</si>
  <si>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</si>
  <si>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</si>
  <si>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</si>
  <si>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</si>
  <si>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</si>
  <si>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</si>
  <si>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</si>
  <si>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</si>
  <si>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</si>
  <si>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</si>
  <si>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</si>
  <si>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</si>
  <si>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</si>
  <si>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</si>
  <si>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</si>
  <si>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</si>
  <si>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</si>
  <si>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</si>
  <si>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</si>
  <si>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</si>
  <si>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</si>
  <si>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</si>
  <si>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</si>
  <si>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</si>
  <si>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</si>
  <si>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</si>
  <si>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</si>
  <si>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</si>
  <si>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</si>
  <si>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</si>
  <si>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</si>
  <si>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</si>
  <si>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</si>
  <si>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</si>
  <si>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</si>
  <si>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</si>
  <si>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</si>
  <si>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</si>
  <si>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</si>
  <si>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</si>
  <si>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</si>
  <si>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</si>
  <si>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</si>
  <si>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</si>
  <si>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</si>
  <si>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</si>
  <si>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</si>
  <si>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</si>
  <si>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</si>
  <si>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</si>
  <si>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</si>
  <si>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</si>
  <si>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</si>
  <si>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</si>
  <si>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</si>
  <si>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</si>
  <si>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</si>
  <si>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</si>
  <si>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</si>
  <si>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</si>
  <si>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</si>
  <si>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</si>
  <si>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</si>
  <si>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</si>
  <si>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</si>
  <si>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</si>
  <si>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</si>
  <si>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</si>
  <si>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</si>
  <si>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</si>
  <si>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</si>
  <si>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</si>
  <si>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</si>
  <si>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</si>
  <si>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</si>
  <si>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</si>
  <si>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</si>
  <si>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</si>
  <si>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</si>
  <si>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</si>
  <si>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</si>
  <si>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</si>
  <si>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</si>
  <si>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</si>
  <si>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</si>
  <si>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</si>
  <si>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</si>
  <si>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</si>
  <si>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</si>
  <si>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</si>
  <si>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</si>
  <si>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</si>
  <si>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</si>
  <si>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</si>
  <si>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</si>
  <si>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</si>
  <si>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</si>
  <si>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</si>
  <si>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</si>
  <si>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</si>
  <si>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</si>
  <si>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</si>
  <si>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</si>
  <si>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</si>
  <si>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</si>
  <si>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</si>
  <si>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</si>
  <si>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</si>
  <si>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</si>
  <si>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</si>
  <si>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</si>
  <si>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</si>
  <si>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</si>
  <si>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</si>
  <si>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</si>
  <si>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</si>
  <si>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</si>
  <si>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</si>
  <si>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</si>
  <si>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</si>
  <si>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</si>
  <si>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</si>
  <si>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</si>
  <si>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</si>
  <si>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</si>
  <si>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</si>
  <si>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</si>
  <si>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</si>
  <si>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</si>
  <si>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</si>
  <si>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</si>
  <si>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</si>
  <si>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</si>
  <si>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</si>
  <si>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</si>
  <si>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</si>
  <si>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</si>
  <si>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</si>
  <si>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</si>
  <si>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</si>
  <si>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</si>
  <si>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</si>
  <si>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</si>
  <si>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</si>
  <si>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</si>
  <si>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</si>
  <si>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</si>
  <si>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</si>
  <si>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</si>
  <si>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</si>
  <si>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</si>
  <si>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</si>
  <si>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</si>
  <si>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</si>
  <si>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</si>
  <si>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</si>
  <si>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</si>
  <si>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</si>
  <si>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</si>
  <si>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</si>
  <si>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</si>
  <si>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</si>
  <si>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</si>
  <si>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</si>
  <si>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</si>
  <si>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</si>
  <si>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</si>
  <si>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</si>
  <si>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</si>
  <si>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</si>
  <si>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</si>
  <si>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</si>
  <si>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</si>
  <si>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</si>
  <si>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</si>
  <si>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</si>
  <si>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</si>
  <si>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</si>
  <si>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</si>
  <si>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</si>
  <si>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</si>
  <si>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</si>
  <si>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</si>
  <si>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</si>
  <si>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</si>
  <si>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</si>
  <si>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</si>
  <si>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</si>
  <si>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</si>
  <si>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</si>
  <si>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</si>
  <si>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</si>
  <si>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</si>
  <si>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</si>
  <si>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</si>
  <si>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</si>
  <si>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</si>
  <si>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</si>
  <si>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</si>
  <si>
    <t>KORDAHI</t>
  </si>
  <si>
    <t>JULES</t>
  </si>
  <si>
    <t>0924887</t>
  </si>
  <si>
    <t>0924888</t>
  </si>
  <si>
    <t>0924889</t>
  </si>
  <si>
    <t>DAROUECHE</t>
  </si>
  <si>
    <t>ZAINABOU</t>
  </si>
  <si>
    <t>1665026</t>
  </si>
  <si>
    <t>1665027</t>
  </si>
  <si>
    <t>AUDEBERT</t>
  </si>
  <si>
    <t>0000017</t>
  </si>
  <si>
    <t>0000016</t>
  </si>
  <si>
    <t>GUEYE</t>
  </si>
  <si>
    <t>AWA</t>
  </si>
  <si>
    <t>2441002</t>
  </si>
  <si>
    <t>BESANCON</t>
  </si>
  <si>
    <t>GALATÉ</t>
  </si>
  <si>
    <t>BOUAICHA</t>
  </si>
  <si>
    <t>MARYA</t>
  </si>
  <si>
    <t>0000355</t>
  </si>
  <si>
    <t>LAZAROFF</t>
  </si>
  <si>
    <t>1764304</t>
  </si>
  <si>
    <t>SUARD</t>
  </si>
  <si>
    <t>7433929</t>
  </si>
  <si>
    <t>0000269</t>
  </si>
  <si>
    <t>LEBIHAN</t>
  </si>
  <si>
    <t>JENNYFER</t>
  </si>
  <si>
    <t>DAHEUR</t>
  </si>
  <si>
    <t>ANAE</t>
  </si>
  <si>
    <t>LAROCHELLE</t>
  </si>
  <si>
    <t>ARNOLD</t>
  </si>
  <si>
    <t>prisci.nico@gmail.com</t>
  </si>
  <si>
    <t>laury.esteves@hotmail.fr</t>
  </si>
  <si>
    <t>andreia-brandao@live.fr</t>
  </si>
  <si>
    <t>momo_villiers@outlook.fr</t>
  </si>
  <si>
    <t>marion.philippe@univ-eiffel.fr</t>
  </si>
  <si>
    <t>sergiodsl@hotmail.fr</t>
  </si>
  <si>
    <t>stephds14@hotmail.fr</t>
  </si>
  <si>
    <t>florian.adam@gmail.com</t>
  </si>
  <si>
    <t>nina.andretti@gmail.com</t>
  </si>
  <si>
    <t>michkata@icloud.com</t>
  </si>
  <si>
    <t>alcidonisdonaldson@hotmail.com</t>
  </si>
  <si>
    <t>aurelie.saliou@hotmail.fr</t>
  </si>
  <si>
    <t>christophe.saliou@hotmail.fr</t>
  </si>
  <si>
    <t>alexia-marques@live.fr</t>
  </si>
  <si>
    <t>ctelle.joseph@gmail.com</t>
  </si>
  <si>
    <t>kadidiatouyattara@gmail.com</t>
  </si>
  <si>
    <t>nzengotracy@yahoo.fr</t>
  </si>
  <si>
    <t>nzengosharon@yahoo.fr</t>
  </si>
  <si>
    <t>lolofa33@gmail.com</t>
  </si>
  <si>
    <t>bouhafa_samar@hotmail.com</t>
  </si>
  <si>
    <t>sev.fanget@hotmail.fr</t>
  </si>
  <si>
    <t>bairdsmithd@yahoo.fr</t>
  </si>
  <si>
    <t>villeneuvecharline@gmail.com</t>
  </si>
  <si>
    <t>ahamada.isabelle@outlook.fr</t>
  </si>
  <si>
    <t>abbla_mira@yahoo.fr</t>
  </si>
  <si>
    <t>abde_mira@yahoo.fr</t>
  </si>
  <si>
    <t>ipmistru@free.fr</t>
  </si>
  <si>
    <t>alloumami@yahoo.fr</t>
  </si>
  <si>
    <t>lelann.karine@hotmail.fr</t>
  </si>
  <si>
    <t>stephanesa@hotmail.com</t>
  </si>
  <si>
    <t>benikendom66@yahoo.fr</t>
  </si>
  <si>
    <t>lilince@hotmail.fr</t>
  </si>
  <si>
    <t>curiel609@hotmail.com</t>
  </si>
  <si>
    <t>46+34</t>
  </si>
  <si>
    <t>guardelli</t>
  </si>
  <si>
    <t>fin OCTOBRE</t>
  </si>
  <si>
    <t>DE OLIVEIRA GOMES</t>
  </si>
  <si>
    <t>HAMOUDI</t>
  </si>
  <si>
    <t>ZAKARIA</t>
  </si>
  <si>
    <t>ROGER</t>
  </si>
  <si>
    <t>OCTAVE</t>
  </si>
  <si>
    <t>7716732</t>
  </si>
  <si>
    <t>7716733</t>
  </si>
  <si>
    <t>7716734</t>
  </si>
  <si>
    <t>CADIEUX</t>
  </si>
  <si>
    <t>NOLAN</t>
  </si>
  <si>
    <t>2027684</t>
  </si>
  <si>
    <t>KONE MERAZ</t>
  </si>
  <si>
    <t>SAKINA</t>
  </si>
  <si>
    <t>SOULEYMANE</t>
  </si>
  <si>
    <t>1523023</t>
  </si>
  <si>
    <t>1523024</t>
  </si>
  <si>
    <t>6523475</t>
  </si>
  <si>
    <t>6523476</t>
  </si>
  <si>
    <t>6523477.6523479</t>
  </si>
  <si>
    <t>DECEMBRE.JANVIER</t>
  </si>
  <si>
    <t>SUN</t>
  </si>
  <si>
    <t>awasm781@gmail.com</t>
  </si>
  <si>
    <t>nafy.gueye@sfr.fr</t>
  </si>
  <si>
    <t>andreea10parjol@gmail.com</t>
  </si>
  <si>
    <t>daniel_tsa@yahoo.fr</t>
  </si>
  <si>
    <t>noemiepeixoto@gmail.com</t>
  </si>
  <si>
    <t>hssipouo@yahoo.fr</t>
  </si>
  <si>
    <t>kayodekayosimplice@yahoo.fr</t>
  </si>
  <si>
    <t>riberecharlotte@gmail.com</t>
  </si>
  <si>
    <t>riberejulien@yahoo.fr</t>
  </si>
  <si>
    <t>alcindorscheherazade@gmail.com</t>
  </si>
  <si>
    <t>rito_mino@hotmail.fr</t>
  </si>
  <si>
    <t>silviabarros151971@gmail.com</t>
  </si>
  <si>
    <t>bbouzada@hotmail.fr</t>
  </si>
  <si>
    <t>cedric.gomy94@gmail.com</t>
  </si>
  <si>
    <t>verger.jeremy@gmail.com</t>
  </si>
  <si>
    <t>irchassoumani94@gmail.com</t>
  </si>
  <si>
    <t>cad.grel@free.fr</t>
  </si>
  <si>
    <t>salemzaidi@hotmail.fr</t>
  </si>
  <si>
    <t>BARADU</t>
  </si>
  <si>
    <t>YLANN</t>
  </si>
  <si>
    <t>5049764</t>
  </si>
  <si>
    <t>5049765</t>
  </si>
  <si>
    <t>50497666</t>
  </si>
  <si>
    <t>PUECH</t>
  </si>
  <si>
    <t>0000103</t>
  </si>
  <si>
    <t>BILINSCHI</t>
  </si>
  <si>
    <t>ALEXANDRA-MARIA</t>
  </si>
  <si>
    <t>5744037</t>
  </si>
  <si>
    <t>EMNA</t>
  </si>
  <si>
    <t>7816877</t>
  </si>
  <si>
    <t>INES</t>
  </si>
  <si>
    <t>CUMURCIUC</t>
  </si>
  <si>
    <t>RODICA</t>
  </si>
  <si>
    <t>0545027</t>
  </si>
  <si>
    <t>GUIDOUCHE</t>
  </si>
  <si>
    <t>ORANNA</t>
  </si>
  <si>
    <t>4848929</t>
  </si>
  <si>
    <t>CARABAJAL</t>
  </si>
  <si>
    <t>LILIAN</t>
  </si>
  <si>
    <t>5419178</t>
  </si>
  <si>
    <t>TITIE</t>
  </si>
  <si>
    <t>MILAN</t>
  </si>
  <si>
    <t>LOUKA</t>
  </si>
  <si>
    <t>0000360</t>
  </si>
  <si>
    <t>myriamlarribau@yahoo.fr</t>
  </si>
  <si>
    <t>audebertpro@gmail.com</t>
  </si>
  <si>
    <t>virginie.porquez@wanadoo.fr</t>
  </si>
  <si>
    <t>mythelka@hotmail.com</t>
  </si>
  <si>
    <t>teddy.reino9@gmail.com</t>
  </si>
  <si>
    <t>samy-miladi@hotmail.fr</t>
  </si>
  <si>
    <t>marine.trastour@free.fr</t>
  </si>
  <si>
    <t>philippe.tong@yahoo.fr</t>
  </si>
  <si>
    <t>tongfabien9@gmail.com</t>
  </si>
  <si>
    <t>juldeguette@gmail.com</t>
  </si>
  <si>
    <t>angel07elisa@gmail.com</t>
  </si>
  <si>
    <t>angeliqueguilbert@outlook.fr</t>
  </si>
  <si>
    <t>ijusserand@wanadoo.fr</t>
  </si>
  <si>
    <t>elsorolo@gmail.com</t>
  </si>
  <si>
    <t>ricmot@yahoo.fr</t>
  </si>
  <si>
    <t>TESOR</t>
  </si>
  <si>
    <t>KYLIAN</t>
  </si>
  <si>
    <t>MAI</t>
  </si>
  <si>
    <t>MARTINS MOTA</t>
  </si>
  <si>
    <t>LOUANE</t>
  </si>
  <si>
    <t>0533852</t>
  </si>
  <si>
    <t>GRUSON</t>
  </si>
  <si>
    <t>DE ABREU</t>
  </si>
  <si>
    <t>BAYA</t>
  </si>
  <si>
    <t>0000997</t>
  </si>
  <si>
    <t>DEMIKOUIZA-CHABOT</t>
  </si>
  <si>
    <t>AARON</t>
  </si>
  <si>
    <t>8251206</t>
  </si>
  <si>
    <t>PASTUREL</t>
  </si>
  <si>
    <t>9723030</t>
  </si>
  <si>
    <t>Validée</t>
  </si>
  <si>
    <t>ALI MZE</t>
  </si>
  <si>
    <t>MELIA</t>
  </si>
  <si>
    <t>ANTOINE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</si>
</sst>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2" fontId="0" fillId="0" borderId="0" xfId="0" applyNumberFormat="1" applyBorder="1" applyProtection="1">
      <protection locked="0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92"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75" zoomScaleNormal="70" workbookViewId="0">
      <pane xSplit="9" ySplit="2" topLeftCell="J296" activePane="bottomRight" state="frozen"/>
      <selection activeCell="C1" sqref="C1"/>
      <selection pane="topRight" activeCell="C1" sqref="C1"/>
      <selection pane="bottomLeft" activeCell="C1" sqref="C1"/>
      <selection pane="bottomRight" activeCell="A294" sqref="A294"/>
    </sheetView>
  </sheetViews>
  <sheetFormatPr baseColWidth="10" defaultColWidth="9.1640625" defaultRowHeight="13" x14ac:dyDescent="0.15"/>
  <cols>
    <col min="1" max="1" width="5.5" style="89" customWidth="1"/>
    <col min="2" max="2" width="12.6640625" style="181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6" customWidth="1"/>
    <col min="19" max="19" width="9.6640625" style="227" customWidth="1"/>
    <col min="20" max="20" width="11.6640625" style="227" customWidth="1"/>
    <col min="21" max="21" width="12.6640625" style="227" bestFit="1" customWidth="1"/>
    <col min="22" max="22" width="10.6640625" style="227" customWidth="1"/>
    <col min="23" max="23" width="12.6640625" style="268" customWidth="1"/>
    <col min="24" max="24" width="9.6640625" style="269" customWidth="1"/>
    <col min="25" max="25" width="11.6640625" style="269" customWidth="1"/>
    <col min="26" max="26" width="9.6640625" style="269" customWidth="1"/>
    <col min="27" max="27" width="10.6640625" style="269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280" customWidth="1"/>
    <col min="37" max="16384" width="9.1640625" style="1"/>
  </cols>
  <sheetData>
    <row r="1" spans="1:36" s="2" customFormat="1" ht="14" x14ac:dyDescent="0.15">
      <c r="A1" s="68" t="s">
        <v>0</v>
      </c>
      <c r="B1" s="179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2" t="s">
        <v>22</v>
      </c>
      <c r="N1" s="283"/>
      <c r="O1" s="283"/>
      <c r="P1" s="283"/>
      <c r="Q1" s="284"/>
      <c r="R1" s="285" t="s">
        <v>23</v>
      </c>
      <c r="S1" s="286"/>
      <c r="T1" s="286"/>
      <c r="U1" s="286"/>
      <c r="V1" s="287"/>
      <c r="W1" s="288" t="s">
        <v>24</v>
      </c>
      <c r="X1" s="289"/>
      <c r="Y1" s="289"/>
      <c r="Z1" s="289"/>
      <c r="AA1" s="290"/>
      <c r="AB1" s="31" t="s">
        <v>4</v>
      </c>
      <c r="AC1" s="291" t="s">
        <v>5</v>
      </c>
      <c r="AD1" s="292"/>
      <c r="AE1" s="292"/>
      <c r="AF1" s="292"/>
      <c r="AG1" s="293"/>
      <c r="AH1" s="278" t="s">
        <v>458</v>
      </c>
      <c r="AI1" s="278" t="s">
        <v>456</v>
      </c>
      <c r="AJ1" s="278" t="s">
        <v>454</v>
      </c>
    </row>
    <row r="2" spans="1:36" s="2" customFormat="1" ht="15" thickBot="1" x14ac:dyDescent="0.2">
      <c r="A2" s="74"/>
      <c r="B2" s="180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1" t="s">
        <v>21</v>
      </c>
      <c r="S2" s="192" t="s">
        <v>15</v>
      </c>
      <c r="T2" s="192" t="s">
        <v>40</v>
      </c>
      <c r="U2" s="192" t="s">
        <v>19</v>
      </c>
      <c r="V2" s="193" t="s">
        <v>20</v>
      </c>
      <c r="W2" s="228" t="s">
        <v>21</v>
      </c>
      <c r="X2" s="229" t="s">
        <v>15</v>
      </c>
      <c r="Y2" s="229" t="s">
        <v>40</v>
      </c>
      <c r="Z2" s="229" t="s">
        <v>19</v>
      </c>
      <c r="AA2" s="230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279" t="s">
        <v>459</v>
      </c>
      <c r="AI2" s="279" t="s">
        <v>457</v>
      </c>
      <c r="AJ2" s="279" t="s">
        <v>455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49"/>
      <c r="P3" s="145"/>
      <c r="Q3" s="61"/>
      <c r="R3" s="194"/>
      <c r="S3" s="195"/>
      <c r="T3" s="196"/>
      <c r="U3" s="197"/>
      <c r="V3" s="198"/>
      <c r="W3" s="231"/>
      <c r="X3" s="232"/>
      <c r="Y3" s="233"/>
      <c r="Z3" s="234"/>
      <c r="AA3" s="235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7" t="s">
        <v>44</v>
      </c>
      <c r="AI3" s="187"/>
      <c r="AJ3" s="187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0"/>
      <c r="P4" s="146"/>
      <c r="Q4" s="39"/>
      <c r="R4" s="199"/>
      <c r="S4" s="200"/>
      <c r="T4" s="201"/>
      <c r="U4" s="202"/>
      <c r="V4" s="203"/>
      <c r="W4" s="236"/>
      <c r="X4" s="237"/>
      <c r="Y4" s="238"/>
      <c r="Z4" s="239"/>
      <c r="AA4" s="240"/>
      <c r="AB4" s="26"/>
      <c r="AC4" s="27"/>
      <c r="AD4" s="36" t="str">
        <f t="shared" si="4"/>
        <v/>
      </c>
      <c r="AE4" s="28"/>
      <c r="AF4" s="29"/>
      <c r="AG4" s="30"/>
      <c r="AH4" s="187" t="s">
        <v>45</v>
      </c>
      <c r="AI4" s="187"/>
      <c r="AJ4" s="187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0"/>
      <c r="P5" s="146"/>
      <c r="Q5" s="39"/>
      <c r="R5" s="199"/>
      <c r="S5" s="200"/>
      <c r="T5" s="201"/>
      <c r="U5" s="202"/>
      <c r="V5" s="203"/>
      <c r="W5" s="236"/>
      <c r="X5" s="237"/>
      <c r="Y5" s="238"/>
      <c r="Z5" s="239"/>
      <c r="AA5" s="240"/>
      <c r="AB5" s="26"/>
      <c r="AC5" s="27"/>
      <c r="AD5" s="36" t="str">
        <f t="shared" si="4"/>
        <v/>
      </c>
      <c r="AE5" s="28"/>
      <c r="AF5" s="29"/>
      <c r="AG5" s="30"/>
      <c r="AH5" s="187" t="s">
        <v>81</v>
      </c>
      <c r="AI5" s="187"/>
      <c r="AJ5" s="187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0"/>
      <c r="P6" s="146"/>
      <c r="Q6" s="39"/>
      <c r="R6" s="199"/>
      <c r="S6" s="200"/>
      <c r="T6" s="201"/>
      <c r="U6" s="202"/>
      <c r="V6" s="203"/>
      <c r="W6" s="236"/>
      <c r="X6" s="237"/>
      <c r="Y6" s="238"/>
      <c r="Z6" s="239"/>
      <c r="AA6" s="240"/>
      <c r="AB6" s="26"/>
      <c r="AC6" s="27"/>
      <c r="AD6" s="36" t="str">
        <f t="shared" si="4"/>
        <v/>
      </c>
      <c r="AE6" s="28"/>
      <c r="AF6" s="29"/>
      <c r="AG6" s="30"/>
      <c r="AH6" s="187" t="s">
        <v>82</v>
      </c>
      <c r="AI6" s="187"/>
      <c r="AJ6" s="187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0"/>
      <c r="P7" s="146"/>
      <c r="Q7" s="39"/>
      <c r="R7" s="199"/>
      <c r="S7" s="200"/>
      <c r="T7" s="201"/>
      <c r="U7" s="202"/>
      <c r="V7" s="203"/>
      <c r="W7" s="236"/>
      <c r="X7" s="237"/>
      <c r="Y7" s="238"/>
      <c r="Z7" s="239"/>
      <c r="AA7" s="240"/>
      <c r="AB7" s="26"/>
      <c r="AC7" s="27"/>
      <c r="AD7" s="36" t="str">
        <f t="shared" si="4"/>
        <v/>
      </c>
      <c r="AE7" s="28"/>
      <c r="AF7" s="29"/>
      <c r="AG7" s="30"/>
      <c r="AH7" s="187" t="s">
        <v>83</v>
      </c>
      <c r="AI7" s="187"/>
      <c r="AJ7" s="187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0"/>
      <c r="P8" s="146"/>
      <c r="Q8" s="39"/>
      <c r="R8" s="199"/>
      <c r="S8" s="200"/>
      <c r="T8" s="201"/>
      <c r="U8" s="202"/>
      <c r="V8" s="203"/>
      <c r="W8" s="236"/>
      <c r="X8" s="237"/>
      <c r="Y8" s="238"/>
      <c r="Z8" s="239"/>
      <c r="AA8" s="240"/>
      <c r="AB8" s="26"/>
      <c r="AC8" s="27"/>
      <c r="AD8" s="36" t="str">
        <f t="shared" si="4"/>
        <v/>
      </c>
      <c r="AE8" s="28"/>
      <c r="AF8" s="29"/>
      <c r="AG8" s="30"/>
      <c r="AH8" s="187" t="s">
        <v>84</v>
      </c>
      <c r="AI8" s="187"/>
      <c r="AJ8" s="187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0"/>
      <c r="P9" s="146"/>
      <c r="Q9" s="39"/>
      <c r="R9" s="199"/>
      <c r="S9" s="200"/>
      <c r="T9" s="201"/>
      <c r="U9" s="202"/>
      <c r="V9" s="203"/>
      <c r="W9" s="236"/>
      <c r="X9" s="237"/>
      <c r="Y9" s="238"/>
      <c r="Z9" s="239"/>
      <c r="AA9" s="240"/>
      <c r="AB9" s="26"/>
      <c r="AC9" s="27"/>
      <c r="AD9" s="36" t="str">
        <f t="shared" si="4"/>
        <v/>
      </c>
      <c r="AE9" s="28"/>
      <c r="AF9" s="29"/>
      <c r="AG9" s="30"/>
      <c r="AH9" s="187" t="s">
        <v>85</v>
      </c>
      <c r="AI9" s="187"/>
      <c r="AJ9" s="187"/>
    </row>
    <row r="10" spans="1:36" s="3" customFormat="1" ht="15" customHeight="1" x14ac:dyDescent="0.15">
      <c r="A10" s="14" t="s">
        <v>8</v>
      </c>
      <c r="B10" s="15" t="s">
        <v>7</v>
      </c>
      <c r="C10" s="16" t="s">
        <v>704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0" t="s">
        <v>836</v>
      </c>
      <c r="P10" s="146" t="s">
        <v>125</v>
      </c>
      <c r="Q10" s="39">
        <v>44831</v>
      </c>
      <c r="R10" s="199"/>
      <c r="S10" s="200"/>
      <c r="T10" s="201"/>
      <c r="U10" s="202"/>
      <c r="V10" s="203"/>
      <c r="W10" s="236"/>
      <c r="X10" s="237"/>
      <c r="Y10" s="238"/>
      <c r="Z10" s="239"/>
      <c r="AA10" s="240"/>
      <c r="AB10" s="26"/>
      <c r="AC10" s="27"/>
      <c r="AD10" s="36" t="str">
        <f t="shared" si="4"/>
        <v/>
      </c>
      <c r="AE10" s="28"/>
      <c r="AF10" s="29"/>
      <c r="AG10" s="30"/>
      <c r="AH10" s="187" t="s">
        <v>86</v>
      </c>
      <c r="AI10" s="187"/>
      <c r="AJ10" s="187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0"/>
      <c r="P11" s="146"/>
      <c r="Q11" s="39"/>
      <c r="R11" s="199"/>
      <c r="S11" s="200"/>
      <c r="T11" s="201"/>
      <c r="U11" s="202"/>
      <c r="V11" s="203"/>
      <c r="W11" s="236"/>
      <c r="X11" s="237"/>
      <c r="Y11" s="238"/>
      <c r="Z11" s="239"/>
      <c r="AA11" s="240"/>
      <c r="AB11" s="26"/>
      <c r="AC11" s="27"/>
      <c r="AD11" s="36" t="str">
        <f t="shared" si="4"/>
        <v/>
      </c>
      <c r="AE11" s="28"/>
      <c r="AF11" s="29"/>
      <c r="AG11" s="30"/>
      <c r="AH11" s="187" t="s">
        <v>87</v>
      </c>
      <c r="AI11" s="187"/>
      <c r="AJ11" s="187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0"/>
      <c r="P12" s="146"/>
      <c r="Q12" s="39"/>
      <c r="R12" s="199"/>
      <c r="S12" s="200"/>
      <c r="T12" s="201"/>
      <c r="U12" s="202"/>
      <c r="V12" s="203"/>
      <c r="W12" s="236"/>
      <c r="X12" s="237"/>
      <c r="Y12" s="238"/>
      <c r="Z12" s="239"/>
      <c r="AA12" s="240"/>
      <c r="AB12" s="26"/>
      <c r="AC12" s="27"/>
      <c r="AD12" s="36"/>
      <c r="AE12" s="28"/>
      <c r="AF12" s="29"/>
      <c r="AG12" s="30"/>
      <c r="AH12" s="187" t="s">
        <v>89</v>
      </c>
      <c r="AI12" s="187"/>
      <c r="AJ12" s="187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0"/>
      <c r="P13" s="146" t="s">
        <v>125</v>
      </c>
      <c r="Q13" s="39">
        <v>44837</v>
      </c>
      <c r="R13" s="199" t="s">
        <v>144</v>
      </c>
      <c r="S13" s="200">
        <v>74</v>
      </c>
      <c r="T13" s="201"/>
      <c r="U13" s="202" t="s">
        <v>133</v>
      </c>
      <c r="V13" s="203">
        <v>44865</v>
      </c>
      <c r="W13" s="236" t="s">
        <v>144</v>
      </c>
      <c r="X13" s="237">
        <v>74</v>
      </c>
      <c r="Y13" s="238"/>
      <c r="Z13" s="239" t="s">
        <v>150</v>
      </c>
      <c r="AA13" s="240"/>
      <c r="AB13" s="26"/>
      <c r="AC13" s="27"/>
      <c r="AD13" s="36"/>
      <c r="AE13" s="28"/>
      <c r="AF13" s="29"/>
      <c r="AG13" s="30"/>
      <c r="AH13" s="187" t="s">
        <v>88</v>
      </c>
      <c r="AI13" s="187"/>
      <c r="AJ13" s="187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0"/>
      <c r="P14" s="146" t="s">
        <v>125</v>
      </c>
      <c r="Q14" s="39">
        <v>44837</v>
      </c>
      <c r="R14" s="199" t="s">
        <v>144</v>
      </c>
      <c r="S14" s="200">
        <v>110</v>
      </c>
      <c r="T14" s="201"/>
      <c r="U14" s="202" t="s">
        <v>133</v>
      </c>
      <c r="V14" s="203">
        <v>44865</v>
      </c>
      <c r="W14" s="236"/>
      <c r="X14" s="237"/>
      <c r="Y14" s="238"/>
      <c r="Z14" s="239"/>
      <c r="AA14" s="240"/>
      <c r="AB14" s="26"/>
      <c r="AC14" s="27"/>
      <c r="AD14" s="36"/>
      <c r="AE14" s="28"/>
      <c r="AF14" s="29"/>
      <c r="AG14" s="30"/>
      <c r="AH14" s="187" t="s">
        <v>90</v>
      </c>
      <c r="AI14" s="187"/>
      <c r="AJ14" s="187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0" t="s">
        <v>571</v>
      </c>
      <c r="P15" s="146" t="s">
        <v>125</v>
      </c>
      <c r="Q15" s="39">
        <v>44809</v>
      </c>
      <c r="R15" s="199" t="s">
        <v>107</v>
      </c>
      <c r="S15" s="200">
        <v>85</v>
      </c>
      <c r="T15" s="201" t="s">
        <v>572</v>
      </c>
      <c r="U15" s="202" t="s">
        <v>133</v>
      </c>
      <c r="V15" s="203">
        <v>44849</v>
      </c>
      <c r="W15" s="236"/>
      <c r="X15" s="237"/>
      <c r="Y15" s="238"/>
      <c r="Z15" s="239"/>
      <c r="AA15" s="240"/>
      <c r="AB15" s="26"/>
      <c r="AC15" s="27"/>
      <c r="AD15" s="36"/>
      <c r="AE15" s="28"/>
      <c r="AF15" s="29"/>
      <c r="AG15" s="30"/>
      <c r="AH15" s="187" t="s">
        <v>91</v>
      </c>
      <c r="AI15" s="187"/>
      <c r="AJ15" s="187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0"/>
      <c r="P16" s="146"/>
      <c r="Q16" s="39"/>
      <c r="R16" s="199"/>
      <c r="S16" s="200"/>
      <c r="T16" s="201"/>
      <c r="U16" s="202"/>
      <c r="V16" s="203"/>
      <c r="W16" s="236"/>
      <c r="X16" s="237"/>
      <c r="Y16" s="238"/>
      <c r="Z16" s="239"/>
      <c r="AA16" s="240"/>
      <c r="AB16" s="26"/>
      <c r="AC16" s="27"/>
      <c r="AD16" s="36"/>
      <c r="AE16" s="28"/>
      <c r="AF16" s="29"/>
      <c r="AG16" s="30"/>
      <c r="AH16" s="187" t="s">
        <v>92</v>
      </c>
      <c r="AI16" s="187"/>
      <c r="AJ16" s="187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0"/>
      <c r="P17" s="146"/>
      <c r="Q17" s="39"/>
      <c r="R17" s="199"/>
      <c r="S17" s="200"/>
      <c r="T17" s="201"/>
      <c r="U17" s="202"/>
      <c r="V17" s="203"/>
      <c r="W17" s="236"/>
      <c r="X17" s="237"/>
      <c r="Y17" s="238"/>
      <c r="Z17" s="239"/>
      <c r="AA17" s="240"/>
      <c r="AB17" s="26"/>
      <c r="AC17" s="27"/>
      <c r="AD17" s="36"/>
      <c r="AE17" s="28"/>
      <c r="AF17" s="29"/>
      <c r="AG17" s="30"/>
      <c r="AH17" s="187" t="s">
        <v>96</v>
      </c>
      <c r="AI17" s="187"/>
      <c r="AJ17" s="187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0"/>
      <c r="P18" s="146"/>
      <c r="Q18" s="39"/>
      <c r="R18" s="199"/>
      <c r="S18" s="200"/>
      <c r="T18" s="201"/>
      <c r="U18" s="202"/>
      <c r="V18" s="203"/>
      <c r="W18" s="236"/>
      <c r="X18" s="237"/>
      <c r="Y18" s="238"/>
      <c r="Z18" s="239"/>
      <c r="AA18" s="240"/>
      <c r="AB18" s="26"/>
      <c r="AC18" s="27"/>
      <c r="AD18" s="36"/>
      <c r="AE18" s="28"/>
      <c r="AF18" s="29"/>
      <c r="AG18" s="30"/>
      <c r="AH18" s="187" t="s">
        <v>93</v>
      </c>
      <c r="AI18" s="187"/>
      <c r="AJ18" s="187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0"/>
      <c r="P19" s="146"/>
      <c r="Q19" s="39"/>
      <c r="R19" s="199"/>
      <c r="S19" s="200"/>
      <c r="T19" s="201"/>
      <c r="U19" s="202"/>
      <c r="V19" s="203"/>
      <c r="W19" s="236"/>
      <c r="X19" s="237"/>
      <c r="Y19" s="238"/>
      <c r="Z19" s="239"/>
      <c r="AA19" s="240"/>
      <c r="AB19" s="26"/>
      <c r="AC19" s="27"/>
      <c r="AD19" s="36"/>
      <c r="AE19" s="28"/>
      <c r="AF19" s="29"/>
      <c r="AG19" s="30"/>
      <c r="AH19" s="187" t="s">
        <v>94</v>
      </c>
      <c r="AI19" s="187"/>
      <c r="AJ19" s="187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0"/>
      <c r="P20" s="146"/>
      <c r="Q20" s="39"/>
      <c r="R20" s="199"/>
      <c r="S20" s="200"/>
      <c r="T20" s="201"/>
      <c r="U20" s="202"/>
      <c r="V20" s="203"/>
      <c r="W20" s="236"/>
      <c r="X20" s="237"/>
      <c r="Y20" s="238"/>
      <c r="Z20" s="239"/>
      <c r="AA20" s="240"/>
      <c r="AB20" s="26"/>
      <c r="AC20" s="27"/>
      <c r="AD20" s="36"/>
      <c r="AE20" s="28"/>
      <c r="AF20" s="29"/>
      <c r="AG20" s="30"/>
      <c r="AH20" s="187" t="s">
        <v>95</v>
      </c>
      <c r="AI20" s="187"/>
      <c r="AJ20" s="187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0" t="s">
        <v>154</v>
      </c>
      <c r="P21" s="146" t="s">
        <v>109</v>
      </c>
      <c r="Q21" s="39">
        <v>44746</v>
      </c>
      <c r="R21" s="199"/>
      <c r="S21" s="200"/>
      <c r="T21" s="201"/>
      <c r="U21" s="202"/>
      <c r="V21" s="203"/>
      <c r="W21" s="236"/>
      <c r="X21" s="237"/>
      <c r="Y21" s="238"/>
      <c r="Z21" s="239"/>
      <c r="AA21" s="240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7" t="s">
        <v>352</v>
      </c>
      <c r="AI21" s="187"/>
      <c r="AJ21" s="187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0" t="s">
        <v>155</v>
      </c>
      <c r="P22" s="146" t="s">
        <v>125</v>
      </c>
      <c r="Q22" s="39">
        <v>44809</v>
      </c>
      <c r="R22" s="199"/>
      <c r="S22" s="200"/>
      <c r="T22" s="201"/>
      <c r="U22" s="202"/>
      <c r="V22" s="203"/>
      <c r="W22" s="236"/>
      <c r="X22" s="237"/>
      <c r="Y22" s="238"/>
      <c r="Z22" s="239"/>
      <c r="AA22" s="240"/>
      <c r="AB22" s="26"/>
      <c r="AC22" s="27"/>
      <c r="AD22" s="36" t="str">
        <f t="shared" si="5"/>
        <v/>
      </c>
      <c r="AE22" s="28"/>
      <c r="AF22" s="29"/>
      <c r="AG22" s="30"/>
      <c r="AH22" s="187" t="s">
        <v>181</v>
      </c>
      <c r="AI22" s="187"/>
      <c r="AJ22" s="187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0" t="s">
        <v>156</v>
      </c>
      <c r="P23" s="146" t="s">
        <v>328</v>
      </c>
      <c r="Q23" s="39">
        <v>44789</v>
      </c>
      <c r="R23" s="199"/>
      <c r="S23" s="200"/>
      <c r="T23" s="201"/>
      <c r="U23" s="202"/>
      <c r="V23" s="203"/>
      <c r="W23" s="236"/>
      <c r="X23" s="237"/>
      <c r="Y23" s="238"/>
      <c r="Z23" s="239"/>
      <c r="AA23" s="240"/>
      <c r="AB23" s="26"/>
      <c r="AC23" s="27"/>
      <c r="AD23" s="36" t="str">
        <f t="shared" si="5"/>
        <v/>
      </c>
      <c r="AE23" s="28"/>
      <c r="AF23" s="29"/>
      <c r="AG23" s="30"/>
      <c r="AH23" s="187" t="s">
        <v>182</v>
      </c>
      <c r="AI23" s="187"/>
      <c r="AJ23" s="187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0" t="s">
        <v>157</v>
      </c>
      <c r="P24" s="146" t="s">
        <v>114</v>
      </c>
      <c r="Q24" s="39">
        <v>44746</v>
      </c>
      <c r="R24" s="199"/>
      <c r="S24" s="200"/>
      <c r="T24" s="201"/>
      <c r="U24" s="202"/>
      <c r="V24" s="203"/>
      <c r="W24" s="236"/>
      <c r="X24" s="237"/>
      <c r="Y24" s="238"/>
      <c r="Z24" s="239"/>
      <c r="AA24" s="240"/>
      <c r="AB24" s="26"/>
      <c r="AC24" s="27"/>
      <c r="AD24" s="36" t="str">
        <f t="shared" si="5"/>
        <v/>
      </c>
      <c r="AE24" s="28"/>
      <c r="AF24" s="29"/>
      <c r="AG24" s="30"/>
      <c r="AH24" s="187" t="s">
        <v>182</v>
      </c>
      <c r="AI24" s="187"/>
      <c r="AJ24" s="187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0"/>
      <c r="P25" s="146"/>
      <c r="Q25" s="39">
        <v>44743</v>
      </c>
      <c r="R25" s="199"/>
      <c r="S25" s="200"/>
      <c r="T25" s="201"/>
      <c r="U25" s="202"/>
      <c r="V25" s="203"/>
      <c r="W25" s="236"/>
      <c r="X25" s="237"/>
      <c r="Y25" s="238"/>
      <c r="Z25" s="239"/>
      <c r="AA25" s="240"/>
      <c r="AB25" s="26"/>
      <c r="AC25" s="27"/>
      <c r="AD25" s="36" t="str">
        <f t="shared" si="5"/>
        <v/>
      </c>
      <c r="AE25" s="28"/>
      <c r="AF25" s="29"/>
      <c r="AG25" s="30"/>
      <c r="AH25" s="187" t="s">
        <v>170</v>
      </c>
      <c r="AI25" s="187"/>
      <c r="AJ25" s="187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0"/>
      <c r="P26" s="146"/>
      <c r="Q26" s="39">
        <v>44743</v>
      </c>
      <c r="R26" s="199"/>
      <c r="S26" s="200"/>
      <c r="T26" s="201"/>
      <c r="U26" s="202"/>
      <c r="V26" s="203"/>
      <c r="W26" s="236"/>
      <c r="X26" s="237"/>
      <c r="Y26" s="238"/>
      <c r="Z26" s="239"/>
      <c r="AA26" s="240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7" t="s">
        <v>170</v>
      </c>
      <c r="AI26" s="187"/>
      <c r="AJ26" s="187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0">
        <v>6741045</v>
      </c>
      <c r="P27" s="146" t="s">
        <v>114</v>
      </c>
      <c r="Q27" s="39">
        <v>44746</v>
      </c>
      <c r="R27" s="199" t="s">
        <v>460</v>
      </c>
      <c r="S27" s="200">
        <v>50</v>
      </c>
      <c r="T27" s="201" t="s">
        <v>462</v>
      </c>
      <c r="U27" s="202"/>
      <c r="V27" s="203"/>
      <c r="W27" s="236"/>
      <c r="X27" s="237"/>
      <c r="Y27" s="238"/>
      <c r="Z27" s="239"/>
      <c r="AA27" s="240"/>
      <c r="AB27" s="26"/>
      <c r="AC27" s="27"/>
      <c r="AD27" s="36" t="str">
        <f t="shared" si="5"/>
        <v/>
      </c>
      <c r="AE27" s="28"/>
      <c r="AF27" s="29"/>
      <c r="AG27" s="30"/>
      <c r="AH27" s="187" t="s">
        <v>166</v>
      </c>
      <c r="AI27" s="187"/>
      <c r="AJ27" s="187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0">
        <v>6741046</v>
      </c>
      <c r="P28" s="146" t="s">
        <v>115</v>
      </c>
      <c r="Q28" s="39">
        <v>44789</v>
      </c>
      <c r="R28" s="199" t="s">
        <v>460</v>
      </c>
      <c r="S28" s="200">
        <v>50</v>
      </c>
      <c r="T28" s="201" t="s">
        <v>461</v>
      </c>
      <c r="U28" s="202"/>
      <c r="V28" s="203"/>
      <c r="W28" s="236"/>
      <c r="X28" s="237"/>
      <c r="Y28" s="238"/>
      <c r="Z28" s="239"/>
      <c r="AA28" s="240"/>
      <c r="AB28" s="26"/>
      <c r="AC28" s="27"/>
      <c r="AD28" s="36" t="str">
        <f t="shared" si="5"/>
        <v/>
      </c>
      <c r="AE28" s="28"/>
      <c r="AF28" s="29"/>
      <c r="AG28" s="30"/>
      <c r="AH28" s="187" t="s">
        <v>166</v>
      </c>
      <c r="AI28" s="187"/>
      <c r="AJ28" s="187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0" t="s">
        <v>158</v>
      </c>
      <c r="P29" s="146" t="s">
        <v>125</v>
      </c>
      <c r="Q29" s="39">
        <v>44821</v>
      </c>
      <c r="R29" s="199" t="s">
        <v>107</v>
      </c>
      <c r="S29" s="200">
        <v>56.66</v>
      </c>
      <c r="T29" s="201" t="s">
        <v>152</v>
      </c>
      <c r="U29" s="202" t="s">
        <v>133</v>
      </c>
      <c r="V29" s="203">
        <v>44849</v>
      </c>
      <c r="W29" s="236" t="s">
        <v>107</v>
      </c>
      <c r="X29" s="237">
        <v>56.66</v>
      </c>
      <c r="Y29" s="238" t="s">
        <v>124</v>
      </c>
      <c r="Z29" s="239" t="s">
        <v>150</v>
      </c>
      <c r="AA29" s="240"/>
      <c r="AB29" s="26"/>
      <c r="AC29" s="27"/>
      <c r="AD29" s="36" t="str">
        <f t="shared" si="5"/>
        <v/>
      </c>
      <c r="AE29" s="28"/>
      <c r="AF29" s="29"/>
      <c r="AG29" s="30"/>
      <c r="AH29" s="187" t="s">
        <v>179</v>
      </c>
      <c r="AI29" s="187"/>
      <c r="AJ29" s="187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0">
        <v>3778662</v>
      </c>
      <c r="P30" s="146" t="s">
        <v>114</v>
      </c>
      <c r="Q30" s="39">
        <v>44746</v>
      </c>
      <c r="R30" s="199"/>
      <c r="S30" s="200"/>
      <c r="T30" s="201"/>
      <c r="U30" s="202"/>
      <c r="V30" s="203"/>
      <c r="W30" s="236"/>
      <c r="X30" s="237"/>
      <c r="Y30" s="238"/>
      <c r="Z30" s="239"/>
      <c r="AA30" s="240"/>
      <c r="AB30" s="26"/>
      <c r="AC30" s="27"/>
      <c r="AD30" s="36" t="str">
        <f t="shared" si="5"/>
        <v/>
      </c>
      <c r="AE30" s="28"/>
      <c r="AF30" s="29"/>
      <c r="AG30" s="30"/>
      <c r="AH30" s="187" t="s">
        <v>172</v>
      </c>
      <c r="AI30" s="187"/>
      <c r="AJ30" s="187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0">
        <v>9640783</v>
      </c>
      <c r="P31" s="146" t="s">
        <v>114</v>
      </c>
      <c r="Q31" s="39">
        <v>44746</v>
      </c>
      <c r="R31" s="199"/>
      <c r="S31" s="200"/>
      <c r="T31" s="201"/>
      <c r="U31" s="202"/>
      <c r="V31" s="203"/>
      <c r="W31" s="236"/>
      <c r="X31" s="237"/>
      <c r="Y31" s="238"/>
      <c r="Z31" s="239"/>
      <c r="AA31" s="240"/>
      <c r="AB31" s="26"/>
      <c r="AC31" s="27"/>
      <c r="AD31" s="36" t="str">
        <f t="shared" si="5"/>
        <v/>
      </c>
      <c r="AE31" s="28"/>
      <c r="AF31" s="29"/>
      <c r="AG31" s="30"/>
      <c r="AH31" s="187" t="s">
        <v>175</v>
      </c>
      <c r="AI31" s="187"/>
      <c r="AJ31" s="187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0">
        <v>1455080</v>
      </c>
      <c r="P32" s="146" t="s">
        <v>114</v>
      </c>
      <c r="Q32" s="39">
        <v>44746</v>
      </c>
      <c r="R32" s="199"/>
      <c r="S32" s="200"/>
      <c r="T32" s="201"/>
      <c r="U32" s="202"/>
      <c r="V32" s="203"/>
      <c r="W32" s="236"/>
      <c r="X32" s="237"/>
      <c r="Y32" s="238"/>
      <c r="Z32" s="239"/>
      <c r="AA32" s="240"/>
      <c r="AB32" s="26"/>
      <c r="AC32" s="27"/>
      <c r="AD32" s="36" t="str">
        <f t="shared" si="5"/>
        <v/>
      </c>
      <c r="AE32" s="28"/>
      <c r="AF32" s="29"/>
      <c r="AG32" s="30"/>
      <c r="AH32" s="187" t="s">
        <v>171</v>
      </c>
      <c r="AI32" s="187"/>
      <c r="AJ32" s="187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0">
        <v>8000295</v>
      </c>
      <c r="P33" s="146" t="s">
        <v>114</v>
      </c>
      <c r="Q33" s="39">
        <v>44746</v>
      </c>
      <c r="R33" s="199" t="s">
        <v>107</v>
      </c>
      <c r="S33" s="200">
        <v>115</v>
      </c>
      <c r="T33" s="201">
        <v>8000296</v>
      </c>
      <c r="U33" s="202" t="s">
        <v>125</v>
      </c>
      <c r="V33" s="203">
        <v>44809</v>
      </c>
      <c r="W33" s="236" t="s">
        <v>107</v>
      </c>
      <c r="X33" s="237">
        <v>115</v>
      </c>
      <c r="Y33" s="238">
        <v>8000296</v>
      </c>
      <c r="Z33" s="239" t="s">
        <v>133</v>
      </c>
      <c r="AA33" s="240">
        <v>44849</v>
      </c>
      <c r="AB33" s="26"/>
      <c r="AC33" s="27"/>
      <c r="AD33" s="36" t="str">
        <f t="shared" si="5"/>
        <v/>
      </c>
      <c r="AE33" s="28"/>
      <c r="AF33" s="29"/>
      <c r="AG33" s="30"/>
      <c r="AH33" s="187" t="s">
        <v>173</v>
      </c>
      <c r="AI33" s="187"/>
      <c r="AJ33" s="187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0"/>
      <c r="P34" s="146"/>
      <c r="Q34" s="39"/>
      <c r="R34" s="199"/>
      <c r="S34" s="200"/>
      <c r="T34" s="201"/>
      <c r="U34" s="202"/>
      <c r="V34" s="203"/>
      <c r="W34" s="236"/>
      <c r="X34" s="237"/>
      <c r="Y34" s="238"/>
      <c r="Z34" s="239"/>
      <c r="AA34" s="240"/>
      <c r="AB34" s="26"/>
      <c r="AC34" s="27"/>
      <c r="AD34" s="36" t="str">
        <f t="shared" si="5"/>
        <v/>
      </c>
      <c r="AE34" s="28"/>
      <c r="AF34" s="29"/>
      <c r="AG34" s="30"/>
      <c r="AH34" s="187" t="s">
        <v>173</v>
      </c>
      <c r="AI34" s="187"/>
      <c r="AJ34" s="187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0">
        <v>3608425</v>
      </c>
      <c r="P35" s="146" t="s">
        <v>114</v>
      </c>
      <c r="Q35" s="39">
        <v>44746</v>
      </c>
      <c r="R35" s="199"/>
      <c r="S35" s="200"/>
      <c r="T35" s="201"/>
      <c r="U35" s="202"/>
      <c r="V35" s="203"/>
      <c r="W35" s="236"/>
      <c r="X35" s="237"/>
      <c r="Y35" s="238"/>
      <c r="Z35" s="239"/>
      <c r="AA35" s="240"/>
      <c r="AB35" s="26"/>
      <c r="AC35" s="27"/>
      <c r="AD35" s="36" t="str">
        <f t="shared" si="5"/>
        <v/>
      </c>
      <c r="AE35" s="28"/>
      <c r="AF35" s="29"/>
      <c r="AG35" s="30"/>
      <c r="AH35" s="187" t="s">
        <v>174</v>
      </c>
      <c r="AI35" s="187"/>
      <c r="AJ35" s="187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0" t="s">
        <v>159</v>
      </c>
      <c r="P36" s="146" t="s">
        <v>114</v>
      </c>
      <c r="Q36" s="39">
        <v>44746</v>
      </c>
      <c r="R36" s="199"/>
      <c r="S36" s="200"/>
      <c r="T36" s="201"/>
      <c r="U36" s="202"/>
      <c r="V36" s="203"/>
      <c r="W36" s="236"/>
      <c r="X36" s="237"/>
      <c r="Y36" s="238"/>
      <c r="Z36" s="239"/>
      <c r="AA36" s="240"/>
      <c r="AB36" s="26"/>
      <c r="AC36" s="27"/>
      <c r="AD36" s="36" t="str">
        <f t="shared" si="5"/>
        <v/>
      </c>
      <c r="AE36" s="28"/>
      <c r="AF36" s="29"/>
      <c r="AG36" s="30"/>
      <c r="AH36" s="187" t="s">
        <v>168</v>
      </c>
      <c r="AI36" s="187"/>
      <c r="AJ36" s="187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0">
        <v>1414949</v>
      </c>
      <c r="P37" s="146" t="s">
        <v>114</v>
      </c>
      <c r="Q37" s="39">
        <v>44746</v>
      </c>
      <c r="R37" s="199"/>
      <c r="S37" s="200"/>
      <c r="T37" s="201"/>
      <c r="U37" s="202"/>
      <c r="V37" s="203"/>
      <c r="W37" s="236"/>
      <c r="X37" s="237"/>
      <c r="Y37" s="238"/>
      <c r="Z37" s="239"/>
      <c r="AA37" s="240"/>
      <c r="AB37" s="26"/>
      <c r="AC37" s="27"/>
      <c r="AD37" s="36" t="str">
        <f t="shared" si="5"/>
        <v/>
      </c>
      <c r="AE37" s="28"/>
      <c r="AF37" s="29"/>
      <c r="AG37" s="30"/>
      <c r="AH37" s="187" t="s">
        <v>177</v>
      </c>
      <c r="AI37" s="187"/>
      <c r="AJ37" s="187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0" t="s">
        <v>160</v>
      </c>
      <c r="P38" s="146" t="s">
        <v>114</v>
      </c>
      <c r="Q38" s="39">
        <v>44746</v>
      </c>
      <c r="R38" s="199"/>
      <c r="S38" s="200"/>
      <c r="T38" s="201"/>
      <c r="U38" s="202"/>
      <c r="V38" s="203"/>
      <c r="W38" s="236"/>
      <c r="X38" s="237"/>
      <c r="Y38" s="238"/>
      <c r="Z38" s="239"/>
      <c r="AA38" s="240"/>
      <c r="AB38" s="26"/>
      <c r="AC38" s="27"/>
      <c r="AD38" s="36" t="str">
        <f t="shared" si="5"/>
        <v/>
      </c>
      <c r="AE38" s="28"/>
      <c r="AF38" s="29"/>
      <c r="AG38" s="30"/>
      <c r="AH38" s="187" t="s">
        <v>176</v>
      </c>
      <c r="AI38" s="187"/>
      <c r="AJ38" s="187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0" t="s">
        <v>161</v>
      </c>
      <c r="P39" s="146" t="s">
        <v>114</v>
      </c>
      <c r="Q39" s="39">
        <v>44746</v>
      </c>
      <c r="R39" s="199"/>
      <c r="S39" s="200"/>
      <c r="T39" s="201"/>
      <c r="U39" s="202"/>
      <c r="V39" s="203"/>
      <c r="W39" s="236"/>
      <c r="X39" s="237"/>
      <c r="Y39" s="238"/>
      <c r="Z39" s="239"/>
      <c r="AA39" s="240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7" t="s">
        <v>178</v>
      </c>
      <c r="AI39" s="187"/>
      <c r="AJ39" s="187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0">
        <v>2847042</v>
      </c>
      <c r="P40" s="146" t="s">
        <v>114</v>
      </c>
      <c r="Q40" s="39">
        <v>44750</v>
      </c>
      <c r="R40" s="199"/>
      <c r="S40" s="200"/>
      <c r="T40" s="201"/>
      <c r="U40" s="202"/>
      <c r="V40" s="203"/>
      <c r="W40" s="236"/>
      <c r="X40" s="237"/>
      <c r="Y40" s="238"/>
      <c r="Z40" s="239"/>
      <c r="AA40" s="240"/>
      <c r="AB40" s="26"/>
      <c r="AC40" s="27"/>
      <c r="AD40" s="36" t="str">
        <f t="shared" si="5"/>
        <v/>
      </c>
      <c r="AE40" s="28"/>
      <c r="AF40" s="29"/>
      <c r="AG40" s="30"/>
      <c r="AH40" s="187" t="s">
        <v>169</v>
      </c>
      <c r="AI40" s="187"/>
      <c r="AJ40" s="187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0">
        <v>5032788</v>
      </c>
      <c r="P41" s="146" t="s">
        <v>133</v>
      </c>
      <c r="Q41" s="39">
        <v>44849</v>
      </c>
      <c r="R41" s="199" t="s">
        <v>107</v>
      </c>
      <c r="S41" s="200">
        <v>60</v>
      </c>
      <c r="T41" s="201">
        <v>5032789</v>
      </c>
      <c r="U41" s="202" t="s">
        <v>150</v>
      </c>
      <c r="V41" s="203"/>
      <c r="W41" s="236" t="s">
        <v>107</v>
      </c>
      <c r="X41" s="237">
        <v>50</v>
      </c>
      <c r="Y41" s="238">
        <v>5032790</v>
      </c>
      <c r="Z41" s="239" t="s">
        <v>151</v>
      </c>
      <c r="AA41" s="240"/>
      <c r="AB41" s="26"/>
      <c r="AC41" s="27"/>
      <c r="AD41" s="36" t="str">
        <f t="shared" si="5"/>
        <v/>
      </c>
      <c r="AE41" s="28"/>
      <c r="AF41" s="29"/>
      <c r="AG41" s="30"/>
      <c r="AH41" s="187" t="s">
        <v>183</v>
      </c>
      <c r="AI41" s="187"/>
      <c r="AJ41" s="187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0" t="s">
        <v>164</v>
      </c>
      <c r="P42" s="146" t="s">
        <v>114</v>
      </c>
      <c r="Q42" s="39">
        <v>44750</v>
      </c>
      <c r="R42" s="199"/>
      <c r="S42" s="200"/>
      <c r="T42" s="201"/>
      <c r="U42" s="202"/>
      <c r="V42" s="203"/>
      <c r="W42" s="236"/>
      <c r="X42" s="237"/>
      <c r="Y42" s="238"/>
      <c r="Z42" s="239"/>
      <c r="AA42" s="240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7" t="s">
        <v>180</v>
      </c>
      <c r="AI42" s="187"/>
      <c r="AJ42" s="187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0"/>
      <c r="P43" s="146"/>
      <c r="Q43" s="39">
        <v>44750</v>
      </c>
      <c r="R43" s="199"/>
      <c r="S43" s="200"/>
      <c r="T43" s="201"/>
      <c r="U43" s="202"/>
      <c r="V43" s="203"/>
      <c r="W43" s="236"/>
      <c r="X43" s="237"/>
      <c r="Y43" s="238"/>
      <c r="Z43" s="239"/>
      <c r="AA43" s="240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7" t="s">
        <v>188</v>
      </c>
      <c r="AI43" s="187"/>
      <c r="AJ43" s="187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0" t="s">
        <v>190</v>
      </c>
      <c r="P44" s="146" t="s">
        <v>114</v>
      </c>
      <c r="Q44" s="39">
        <v>44750</v>
      </c>
      <c r="R44" s="199"/>
      <c r="S44" s="200"/>
      <c r="T44" s="201"/>
      <c r="U44" s="202"/>
      <c r="V44" s="203"/>
      <c r="W44" s="236"/>
      <c r="X44" s="237"/>
      <c r="Y44" s="238"/>
      <c r="Z44" s="239"/>
      <c r="AA44" s="240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7" t="s">
        <v>196</v>
      </c>
      <c r="AI44" s="187"/>
      <c r="AJ44" s="187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0">
        <v>2435910</v>
      </c>
      <c r="P45" s="146" t="s">
        <v>114</v>
      </c>
      <c r="Q45" s="39">
        <v>44750</v>
      </c>
      <c r="R45" s="199" t="s">
        <v>107</v>
      </c>
      <c r="S45" s="200">
        <v>53.33</v>
      </c>
      <c r="T45" s="201" t="s">
        <v>194</v>
      </c>
      <c r="U45" s="202" t="s">
        <v>115</v>
      </c>
      <c r="V45" s="203">
        <v>44789</v>
      </c>
      <c r="W45" s="236" t="s">
        <v>107</v>
      </c>
      <c r="X45" s="237">
        <v>53.33</v>
      </c>
      <c r="Y45" s="238" t="s">
        <v>195</v>
      </c>
      <c r="Z45" s="239" t="s">
        <v>125</v>
      </c>
      <c r="AA45" s="240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7" t="s">
        <v>197</v>
      </c>
      <c r="AI45" s="187"/>
      <c r="AJ45" s="187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495</v>
      </c>
      <c r="L46" s="35">
        <f t="shared" si="9"/>
        <v>-325</v>
      </c>
      <c r="M46" s="37" t="s">
        <v>107</v>
      </c>
      <c r="N46" s="38">
        <v>445</v>
      </c>
      <c r="O46" s="150" t="s">
        <v>201</v>
      </c>
      <c r="P46" s="146" t="s">
        <v>114</v>
      </c>
      <c r="Q46" s="39">
        <v>44750</v>
      </c>
      <c r="R46" s="199" t="s">
        <v>460</v>
      </c>
      <c r="S46" s="200">
        <v>50</v>
      </c>
      <c r="T46" s="201"/>
      <c r="U46" s="202"/>
      <c r="V46" s="203"/>
      <c r="W46" s="236"/>
      <c r="X46" s="237"/>
      <c r="Y46" s="238"/>
      <c r="Z46" s="239"/>
      <c r="AA46" s="240"/>
      <c r="AB46" s="26"/>
      <c r="AC46" s="27"/>
      <c r="AD46" s="36" t="str">
        <f t="shared" si="5"/>
        <v/>
      </c>
      <c r="AE46" s="28"/>
      <c r="AF46" s="29"/>
      <c r="AG46" s="30"/>
      <c r="AH46" s="187" t="s">
        <v>200</v>
      </c>
      <c r="AI46" s="187"/>
      <c r="AJ46" s="187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50</v>
      </c>
      <c r="L47" s="35">
        <f t="shared" si="9"/>
        <v>95</v>
      </c>
      <c r="M47" s="37" t="s">
        <v>460</v>
      </c>
      <c r="N47" s="38">
        <v>50</v>
      </c>
      <c r="O47" s="150"/>
      <c r="P47" s="146"/>
      <c r="Q47" s="39"/>
      <c r="R47" s="199"/>
      <c r="S47" s="200"/>
      <c r="T47" s="201"/>
      <c r="U47" s="202"/>
      <c r="V47" s="203"/>
      <c r="W47" s="236"/>
      <c r="X47" s="237"/>
      <c r="Y47" s="238"/>
      <c r="Z47" s="239"/>
      <c r="AA47" s="240"/>
      <c r="AB47" s="26"/>
      <c r="AC47" s="27"/>
      <c r="AD47" s="36" t="str">
        <f t="shared" si="5"/>
        <v/>
      </c>
      <c r="AE47" s="28"/>
      <c r="AF47" s="29"/>
      <c r="AG47" s="30"/>
      <c r="AH47" s="187" t="s">
        <v>200</v>
      </c>
      <c r="AI47" s="187"/>
      <c r="AJ47" s="187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50</v>
      </c>
      <c r="L48" s="35">
        <f t="shared" si="9"/>
        <v>80</v>
      </c>
      <c r="M48" s="37" t="s">
        <v>460</v>
      </c>
      <c r="N48" s="38">
        <v>50</v>
      </c>
      <c r="O48" s="150"/>
      <c r="P48" s="146"/>
      <c r="Q48" s="39"/>
      <c r="R48" s="199"/>
      <c r="S48" s="200"/>
      <c r="T48" s="201"/>
      <c r="U48" s="202"/>
      <c r="V48" s="203"/>
      <c r="W48" s="236"/>
      <c r="X48" s="237"/>
      <c r="Y48" s="238"/>
      <c r="Z48" s="239"/>
      <c r="AA48" s="240"/>
      <c r="AB48" s="26"/>
      <c r="AC48" s="27"/>
      <c r="AD48" s="36" t="str">
        <f t="shared" si="5"/>
        <v/>
      </c>
      <c r="AE48" s="28"/>
      <c r="AF48" s="29"/>
      <c r="AG48" s="30"/>
      <c r="AH48" s="187" t="s">
        <v>200</v>
      </c>
      <c r="AI48" s="187"/>
      <c r="AJ48" s="187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0" t="s">
        <v>205</v>
      </c>
      <c r="P49" s="146" t="s">
        <v>125</v>
      </c>
      <c r="Q49" s="39">
        <v>44809</v>
      </c>
      <c r="R49" s="199" t="s">
        <v>107</v>
      </c>
      <c r="S49" s="200">
        <v>50</v>
      </c>
      <c r="T49" s="201" t="s">
        <v>206</v>
      </c>
      <c r="U49" s="202" t="s">
        <v>133</v>
      </c>
      <c r="V49" s="203">
        <v>44849</v>
      </c>
      <c r="W49" s="236" t="s">
        <v>107</v>
      </c>
      <c r="X49" s="237">
        <v>105</v>
      </c>
      <c r="Y49" s="238" t="s">
        <v>207</v>
      </c>
      <c r="Z49" s="239" t="s">
        <v>208</v>
      </c>
      <c r="AA49" s="240"/>
      <c r="AB49" s="26"/>
      <c r="AC49" s="27"/>
      <c r="AD49" s="36" t="str">
        <f t="shared" si="5"/>
        <v/>
      </c>
      <c r="AE49" s="28"/>
      <c r="AF49" s="29"/>
      <c r="AG49" s="30"/>
      <c r="AH49" s="187" t="s">
        <v>209</v>
      </c>
      <c r="AI49" s="187"/>
      <c r="AJ49" s="187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0" t="s">
        <v>213</v>
      </c>
      <c r="P50" s="146" t="s">
        <v>114</v>
      </c>
      <c r="Q50" s="39">
        <v>44750</v>
      </c>
      <c r="R50" s="199" t="s">
        <v>107</v>
      </c>
      <c r="S50" s="200">
        <v>50</v>
      </c>
      <c r="T50" s="201" t="s">
        <v>214</v>
      </c>
      <c r="U50" s="202" t="s">
        <v>133</v>
      </c>
      <c r="V50" s="203">
        <v>44849</v>
      </c>
      <c r="W50" s="236" t="s">
        <v>107</v>
      </c>
      <c r="X50" s="237">
        <v>40</v>
      </c>
      <c r="Y50" s="238" t="s">
        <v>215</v>
      </c>
      <c r="Z50" s="239" t="s">
        <v>216</v>
      </c>
      <c r="AA50" s="240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7" t="s">
        <v>218</v>
      </c>
      <c r="AI50" s="187"/>
      <c r="AJ50" s="187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0" t="s">
        <v>222</v>
      </c>
      <c r="P51" s="146" t="s">
        <v>114</v>
      </c>
      <c r="Q51" s="39">
        <v>44750</v>
      </c>
      <c r="R51" s="199" t="s">
        <v>107</v>
      </c>
      <c r="S51" s="200">
        <v>95</v>
      </c>
      <c r="T51" s="201" t="s">
        <v>223</v>
      </c>
      <c r="U51" s="202" t="s">
        <v>115</v>
      </c>
      <c r="V51" s="203">
        <v>44789</v>
      </c>
      <c r="W51" s="236"/>
      <c r="X51" s="237"/>
      <c r="Y51" s="238"/>
      <c r="Z51" s="239"/>
      <c r="AA51" s="240"/>
      <c r="AB51" s="26"/>
      <c r="AC51" s="27"/>
      <c r="AD51" s="36" t="str">
        <f t="shared" si="5"/>
        <v/>
      </c>
      <c r="AE51" s="28"/>
      <c r="AF51" s="29"/>
      <c r="AG51" s="30"/>
      <c r="AH51" s="187" t="s">
        <v>224</v>
      </c>
      <c r="AI51" s="187"/>
      <c r="AJ51" s="187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0" t="s">
        <v>227</v>
      </c>
      <c r="P52" s="146" t="s">
        <v>114</v>
      </c>
      <c r="Q52" s="39">
        <v>44750</v>
      </c>
      <c r="R52" s="199"/>
      <c r="S52" s="200"/>
      <c r="T52" s="201"/>
      <c r="U52" s="202"/>
      <c r="V52" s="203"/>
      <c r="W52" s="236"/>
      <c r="X52" s="237"/>
      <c r="Y52" s="238"/>
      <c r="Z52" s="239"/>
      <c r="AA52" s="240"/>
      <c r="AB52" s="26"/>
      <c r="AC52" s="27"/>
      <c r="AD52" s="36" t="str">
        <f t="shared" si="5"/>
        <v/>
      </c>
      <c r="AE52" s="28"/>
      <c r="AF52" s="29"/>
      <c r="AG52" s="30"/>
      <c r="AH52" s="187" t="s">
        <v>229</v>
      </c>
      <c r="AI52" s="187"/>
      <c r="AJ52" s="187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0"/>
      <c r="P53" s="146"/>
      <c r="Q53" s="39"/>
      <c r="R53" s="199"/>
      <c r="S53" s="200"/>
      <c r="T53" s="201"/>
      <c r="U53" s="202"/>
      <c r="V53" s="203"/>
      <c r="W53" s="236"/>
      <c r="X53" s="237"/>
      <c r="Y53" s="238"/>
      <c r="Z53" s="239"/>
      <c r="AA53" s="240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7" t="s">
        <v>229</v>
      </c>
      <c r="AI53" s="187"/>
      <c r="AJ53" s="187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0" t="s">
        <v>232</v>
      </c>
      <c r="P54" s="146" t="s">
        <v>114</v>
      </c>
      <c r="Q54" s="39">
        <v>44750</v>
      </c>
      <c r="R54" s="199"/>
      <c r="S54" s="200"/>
      <c r="T54" s="201"/>
      <c r="U54" s="202"/>
      <c r="V54" s="203"/>
      <c r="W54" s="236"/>
      <c r="X54" s="237"/>
      <c r="Y54" s="238"/>
      <c r="Z54" s="239"/>
      <c r="AA54" s="240"/>
      <c r="AB54" s="26"/>
      <c r="AC54" s="27"/>
      <c r="AD54" s="36" t="str">
        <f t="shared" si="10"/>
        <v/>
      </c>
      <c r="AE54" s="28"/>
      <c r="AF54" s="29"/>
      <c r="AG54" s="30"/>
      <c r="AH54" s="187" t="s">
        <v>244</v>
      </c>
      <c r="AI54" s="187"/>
      <c r="AJ54" s="187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0"/>
      <c r="P55" s="146"/>
      <c r="Q55" s="39"/>
      <c r="R55" s="199"/>
      <c r="S55" s="200"/>
      <c r="T55" s="201"/>
      <c r="U55" s="202"/>
      <c r="V55" s="203"/>
      <c r="W55" s="236"/>
      <c r="X55" s="237"/>
      <c r="Y55" s="238"/>
      <c r="Z55" s="239"/>
      <c r="AA55" s="240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7" t="s">
        <v>244</v>
      </c>
      <c r="AI55" s="187"/>
      <c r="AJ55" s="187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0" t="s">
        <v>236</v>
      </c>
      <c r="P56" s="146" t="s">
        <v>114</v>
      </c>
      <c r="Q56" s="39">
        <v>44750</v>
      </c>
      <c r="R56" s="199"/>
      <c r="S56" s="200"/>
      <c r="T56" s="201"/>
      <c r="U56" s="202"/>
      <c r="V56" s="203"/>
      <c r="W56" s="236"/>
      <c r="X56" s="237"/>
      <c r="Y56" s="238"/>
      <c r="Z56" s="239"/>
      <c r="AA56" s="240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7" t="s">
        <v>245</v>
      </c>
      <c r="AI56" s="187"/>
      <c r="AJ56" s="187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0" t="s">
        <v>240</v>
      </c>
      <c r="P57" s="146" t="s">
        <v>114</v>
      </c>
      <c r="Q57" s="39">
        <v>44750</v>
      </c>
      <c r="R57" s="199"/>
      <c r="S57" s="200"/>
      <c r="T57" s="201"/>
      <c r="U57" s="202"/>
      <c r="V57" s="203"/>
      <c r="W57" s="236"/>
      <c r="X57" s="237"/>
      <c r="Y57" s="238"/>
      <c r="Z57" s="239"/>
      <c r="AA57" s="240"/>
      <c r="AB57" s="26"/>
      <c r="AC57" s="27"/>
      <c r="AD57" s="36" t="str">
        <f t="shared" si="10"/>
        <v/>
      </c>
      <c r="AE57" s="28"/>
      <c r="AF57" s="29"/>
      <c r="AG57" s="30"/>
      <c r="AH57" s="187" t="s">
        <v>246</v>
      </c>
      <c r="AI57" s="187"/>
      <c r="AJ57" s="187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0" t="s">
        <v>249</v>
      </c>
      <c r="P58" s="146" t="s">
        <v>115</v>
      </c>
      <c r="Q58" s="39">
        <v>44789</v>
      </c>
      <c r="R58" s="199"/>
      <c r="S58" s="200"/>
      <c r="T58" s="201"/>
      <c r="U58" s="202"/>
      <c r="V58" s="203"/>
      <c r="W58" s="236"/>
      <c r="X58" s="237"/>
      <c r="Y58" s="238"/>
      <c r="Z58" s="239"/>
      <c r="AA58" s="240"/>
      <c r="AB58" s="26"/>
      <c r="AC58" s="27"/>
      <c r="AD58" s="36" t="str">
        <f t="shared" si="10"/>
        <v/>
      </c>
      <c r="AE58" s="28"/>
      <c r="AF58" s="29"/>
      <c r="AG58" s="30"/>
      <c r="AH58" s="187" t="s">
        <v>270</v>
      </c>
      <c r="AI58" s="187"/>
      <c r="AJ58" s="187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0" t="s">
        <v>252</v>
      </c>
      <c r="P59" s="146" t="s">
        <v>114</v>
      </c>
      <c r="Q59" s="39">
        <v>44750</v>
      </c>
      <c r="R59" s="199"/>
      <c r="S59" s="200"/>
      <c r="T59" s="201"/>
      <c r="U59" s="202"/>
      <c r="V59" s="203"/>
      <c r="W59" s="236"/>
      <c r="X59" s="237"/>
      <c r="Y59" s="238"/>
      <c r="Z59" s="239"/>
      <c r="AA59" s="240"/>
      <c r="AB59" s="26"/>
      <c r="AC59" s="27"/>
      <c r="AD59" s="36" t="str">
        <f t="shared" si="10"/>
        <v/>
      </c>
      <c r="AE59" s="28"/>
      <c r="AF59" s="29"/>
      <c r="AG59" s="30"/>
      <c r="AH59" s="187" t="s">
        <v>271</v>
      </c>
      <c r="AI59" s="187"/>
      <c r="AJ59" s="187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0" t="s">
        <v>254</v>
      </c>
      <c r="P60" s="146" t="s">
        <v>115</v>
      </c>
      <c r="Q60" s="39">
        <v>44789</v>
      </c>
      <c r="R60" s="199" t="s">
        <v>107</v>
      </c>
      <c r="S60" s="200">
        <v>80</v>
      </c>
      <c r="T60" s="201" t="s">
        <v>255</v>
      </c>
      <c r="U60" s="202" t="s">
        <v>125</v>
      </c>
      <c r="V60" s="203">
        <v>44809</v>
      </c>
      <c r="W60" s="236"/>
      <c r="X60" s="237"/>
      <c r="Y60" s="238"/>
      <c r="Z60" s="239"/>
      <c r="AA60" s="240"/>
      <c r="AB60" s="26"/>
      <c r="AC60" s="27"/>
      <c r="AD60" s="36" t="str">
        <f t="shared" si="10"/>
        <v/>
      </c>
      <c r="AE60" s="28"/>
      <c r="AF60" s="29"/>
      <c r="AG60" s="30"/>
      <c r="AH60" s="187" t="s">
        <v>272</v>
      </c>
      <c r="AI60" s="187"/>
      <c r="AJ60" s="187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0" t="s">
        <v>257</v>
      </c>
      <c r="P61" s="146" t="s">
        <v>114</v>
      </c>
      <c r="Q61" s="39">
        <v>44757</v>
      </c>
      <c r="R61" s="199"/>
      <c r="S61" s="200"/>
      <c r="T61" s="201"/>
      <c r="U61" s="202"/>
      <c r="V61" s="203"/>
      <c r="W61" s="236"/>
      <c r="X61" s="237"/>
      <c r="Y61" s="238"/>
      <c r="Z61" s="239"/>
      <c r="AA61" s="240"/>
      <c r="AB61" s="26"/>
      <c r="AC61" s="27"/>
      <c r="AD61" s="36" t="str">
        <f t="shared" si="10"/>
        <v/>
      </c>
      <c r="AE61" s="28"/>
      <c r="AF61" s="29"/>
      <c r="AG61" s="30"/>
      <c r="AH61" s="187" t="s">
        <v>273</v>
      </c>
      <c r="AI61" s="187"/>
      <c r="AJ61" s="187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0" t="s">
        <v>259</v>
      </c>
      <c r="P62" s="164" t="s">
        <v>114</v>
      </c>
      <c r="Q62" s="165">
        <v>44757</v>
      </c>
      <c r="R62" s="204"/>
      <c r="S62" s="200"/>
      <c r="T62" s="201"/>
      <c r="U62" s="202"/>
      <c r="V62" s="203"/>
      <c r="W62" s="236"/>
      <c r="X62" s="237"/>
      <c r="Y62" s="238"/>
      <c r="Z62" s="239"/>
      <c r="AA62" s="240"/>
      <c r="AB62" s="26"/>
      <c r="AC62" s="27"/>
      <c r="AD62" s="36" t="str">
        <f t="shared" si="10"/>
        <v/>
      </c>
      <c r="AE62" s="28"/>
      <c r="AF62" s="29"/>
      <c r="AG62" s="30"/>
      <c r="AH62" s="187" t="s">
        <v>274</v>
      </c>
      <c r="AI62" s="187"/>
      <c r="AJ62" s="187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0" t="s">
        <v>262</v>
      </c>
      <c r="P63" s="164" t="s">
        <v>114</v>
      </c>
      <c r="Q63" s="165">
        <v>44757</v>
      </c>
      <c r="R63" s="204"/>
      <c r="S63" s="200"/>
      <c r="T63" s="201"/>
      <c r="U63" s="202"/>
      <c r="V63" s="203"/>
      <c r="W63" s="236"/>
      <c r="X63" s="237"/>
      <c r="Y63" s="238"/>
      <c r="Z63" s="239"/>
      <c r="AA63" s="240"/>
      <c r="AB63" s="26"/>
      <c r="AC63" s="27"/>
      <c r="AD63" s="36" t="str">
        <f t="shared" si="10"/>
        <v/>
      </c>
      <c r="AE63" s="28"/>
      <c r="AF63" s="29"/>
      <c r="AG63" s="30"/>
      <c r="AH63" s="187" t="s">
        <v>1059</v>
      </c>
      <c r="AI63" s="187"/>
      <c r="AJ63" s="187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0" t="s">
        <v>265</v>
      </c>
      <c r="P64" s="164" t="s">
        <v>114</v>
      </c>
      <c r="Q64" s="165">
        <v>44757</v>
      </c>
      <c r="R64" s="204" t="s">
        <v>107</v>
      </c>
      <c r="S64" s="200">
        <v>54</v>
      </c>
      <c r="T64" s="201" t="s">
        <v>266</v>
      </c>
      <c r="U64" s="202" t="s">
        <v>115</v>
      </c>
      <c r="V64" s="203">
        <v>44789</v>
      </c>
      <c r="W64" s="236" t="s">
        <v>107</v>
      </c>
      <c r="X64" s="237">
        <v>52</v>
      </c>
      <c r="Y64" s="238" t="s">
        <v>266</v>
      </c>
      <c r="Z64" s="239" t="s">
        <v>125</v>
      </c>
      <c r="AA64" s="240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7" t="s">
        <v>275</v>
      </c>
      <c r="AI64" s="187"/>
      <c r="AJ64" s="187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0" t="s">
        <v>269</v>
      </c>
      <c r="P65" s="164" t="s">
        <v>114</v>
      </c>
      <c r="Q65" s="165">
        <v>44757</v>
      </c>
      <c r="R65" s="204"/>
      <c r="S65" s="200"/>
      <c r="T65" s="201"/>
      <c r="U65" s="202"/>
      <c r="V65" s="203"/>
      <c r="W65" s="236"/>
      <c r="X65" s="237"/>
      <c r="Y65" s="238"/>
      <c r="Z65" s="239"/>
      <c r="AA65" s="240"/>
      <c r="AB65" s="26"/>
      <c r="AC65" s="27"/>
      <c r="AD65" s="36" t="str">
        <f t="shared" si="10"/>
        <v/>
      </c>
      <c r="AE65" s="28"/>
      <c r="AF65" s="29"/>
      <c r="AG65" s="30"/>
      <c r="AH65" s="187" t="s">
        <v>505</v>
      </c>
      <c r="AI65" s="187"/>
      <c r="AJ65" s="187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276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0" t="s">
        <v>277</v>
      </c>
      <c r="P66" s="164" t="s">
        <v>114</v>
      </c>
      <c r="Q66" s="165">
        <v>44757</v>
      </c>
      <c r="R66" s="204" t="s">
        <v>107</v>
      </c>
      <c r="S66" s="200">
        <v>110</v>
      </c>
      <c r="T66" s="201" t="s">
        <v>278</v>
      </c>
      <c r="U66" s="202" t="s">
        <v>133</v>
      </c>
      <c r="V66" s="203">
        <v>44849</v>
      </c>
      <c r="W66" s="236"/>
      <c r="X66" s="237"/>
      <c r="Y66" s="238"/>
      <c r="Z66" s="239"/>
      <c r="AA66" s="240"/>
      <c r="AB66" s="26"/>
      <c r="AC66" s="27" t="s">
        <v>46</v>
      </c>
      <c r="AD66" s="36">
        <f t="shared" si="10"/>
        <v>154</v>
      </c>
      <c r="AE66" s="28" t="s">
        <v>279</v>
      </c>
      <c r="AF66" s="29">
        <v>44753</v>
      </c>
      <c r="AG66" s="30"/>
      <c r="AH66" s="187" t="s">
        <v>280</v>
      </c>
      <c r="AI66" s="187"/>
      <c r="AJ66" s="187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281</v>
      </c>
      <c r="E67" s="18" t="s">
        <v>282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0" t="s">
        <v>284</v>
      </c>
      <c r="P67" s="164" t="s">
        <v>114</v>
      </c>
      <c r="Q67" s="165">
        <v>44757</v>
      </c>
      <c r="R67" s="204" t="s">
        <v>107</v>
      </c>
      <c r="S67" s="200">
        <v>80</v>
      </c>
      <c r="T67" s="201" t="s">
        <v>285</v>
      </c>
      <c r="U67" s="202" t="s">
        <v>115</v>
      </c>
      <c r="V67" s="203">
        <v>44789</v>
      </c>
      <c r="W67" s="236" t="s">
        <v>107</v>
      </c>
      <c r="X67" s="237">
        <v>70</v>
      </c>
      <c r="Y67" s="238" t="s">
        <v>286</v>
      </c>
      <c r="Z67" s="239" t="s">
        <v>125</v>
      </c>
      <c r="AA67" s="240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7" t="s">
        <v>312</v>
      </c>
      <c r="AI67" s="187"/>
      <c r="AJ67" s="187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281</v>
      </c>
      <c r="E68" s="18" t="s">
        <v>283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0" t="s">
        <v>287</v>
      </c>
      <c r="P68" s="164" t="s">
        <v>114</v>
      </c>
      <c r="Q68" s="165">
        <v>44757</v>
      </c>
      <c r="R68" s="204" t="s">
        <v>107</v>
      </c>
      <c r="S68" s="200">
        <v>40</v>
      </c>
      <c r="T68" s="201" t="s">
        <v>288</v>
      </c>
      <c r="U68" s="202" t="s">
        <v>115</v>
      </c>
      <c r="V68" s="203">
        <v>44789</v>
      </c>
      <c r="W68" s="236" t="s">
        <v>107</v>
      </c>
      <c r="X68" s="237">
        <v>40</v>
      </c>
      <c r="Y68" s="238" t="s">
        <v>289</v>
      </c>
      <c r="Z68" s="239" t="s">
        <v>125</v>
      </c>
      <c r="AA68" s="240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7" t="s">
        <v>312</v>
      </c>
      <c r="AI68" s="187"/>
      <c r="AJ68" s="187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290</v>
      </c>
      <c r="E69" s="18" t="s">
        <v>291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0" t="s">
        <v>292</v>
      </c>
      <c r="P69" s="164" t="s">
        <v>114</v>
      </c>
      <c r="Q69" s="165">
        <v>44757</v>
      </c>
      <c r="R69" s="204"/>
      <c r="S69" s="200"/>
      <c r="T69" s="201"/>
      <c r="U69" s="202"/>
      <c r="V69" s="203"/>
      <c r="W69" s="236"/>
      <c r="X69" s="237"/>
      <c r="Y69" s="238"/>
      <c r="Z69" s="239"/>
      <c r="AA69" s="240"/>
      <c r="AB69" s="26"/>
      <c r="AC69" s="27"/>
      <c r="AD69" s="36" t="str">
        <f t="shared" si="10"/>
        <v/>
      </c>
      <c r="AE69" s="28"/>
      <c r="AF69" s="29"/>
      <c r="AG69" s="30"/>
      <c r="AH69" s="187" t="s">
        <v>313</v>
      </c>
      <c r="AI69" s="187"/>
      <c r="AJ69" s="187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293</v>
      </c>
      <c r="E70" s="18" t="s">
        <v>294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0" t="s">
        <v>295</v>
      </c>
      <c r="P70" s="146" t="s">
        <v>115</v>
      </c>
      <c r="Q70" s="39">
        <v>44789</v>
      </c>
      <c r="R70" s="199" t="s">
        <v>107</v>
      </c>
      <c r="S70" s="200">
        <v>56.5</v>
      </c>
      <c r="T70" s="201" t="s">
        <v>296</v>
      </c>
      <c r="U70" s="202" t="s">
        <v>125</v>
      </c>
      <c r="V70" s="203">
        <v>44809</v>
      </c>
      <c r="W70" s="236" t="s">
        <v>107</v>
      </c>
      <c r="X70" s="237">
        <v>56.5</v>
      </c>
      <c r="Y70" s="238" t="s">
        <v>297</v>
      </c>
      <c r="Z70" s="239" t="s">
        <v>133</v>
      </c>
      <c r="AA70" s="240">
        <v>44849</v>
      </c>
      <c r="AB70" s="26"/>
      <c r="AC70" s="27"/>
      <c r="AD70" s="36" t="str">
        <f t="shared" si="10"/>
        <v/>
      </c>
      <c r="AE70" s="28"/>
      <c r="AF70" s="29"/>
      <c r="AG70" s="30"/>
      <c r="AH70" s="187" t="s">
        <v>314</v>
      </c>
      <c r="AI70" s="187"/>
      <c r="AJ70" s="187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6" t="s">
        <v>298</v>
      </c>
      <c r="E71" s="18" t="s">
        <v>299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341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0" t="s">
        <v>300</v>
      </c>
      <c r="P71" s="146" t="s">
        <v>115</v>
      </c>
      <c r="Q71" s="39">
        <v>44831</v>
      </c>
      <c r="R71" s="199" t="s">
        <v>107</v>
      </c>
      <c r="S71" s="200">
        <v>100</v>
      </c>
      <c r="T71" s="201" t="s">
        <v>301</v>
      </c>
      <c r="U71" s="202" t="s">
        <v>125</v>
      </c>
      <c r="V71" s="203">
        <v>44809</v>
      </c>
      <c r="W71" s="236" t="s">
        <v>107</v>
      </c>
      <c r="X71" s="237">
        <v>100</v>
      </c>
      <c r="Y71" s="238" t="s">
        <v>302</v>
      </c>
      <c r="Z71" s="239" t="s">
        <v>133</v>
      </c>
      <c r="AA71" s="240">
        <v>44849</v>
      </c>
      <c r="AB71" s="26"/>
      <c r="AC71" s="27"/>
      <c r="AD71" s="36" t="str">
        <f t="shared" si="10"/>
        <v/>
      </c>
      <c r="AE71" s="28"/>
      <c r="AF71" s="29"/>
      <c r="AG71" s="30"/>
      <c r="AH71" s="187" t="s">
        <v>315</v>
      </c>
      <c r="AI71" s="187"/>
      <c r="AJ71" s="187"/>
    </row>
    <row r="72" spans="1:36" s="5" customFormat="1" ht="15" customHeight="1" x14ac:dyDescent="0.15">
      <c r="A72" s="14" t="s">
        <v>6</v>
      </c>
      <c r="B72" s="15" t="s">
        <v>7</v>
      </c>
      <c r="C72" s="16" t="s">
        <v>47</v>
      </c>
      <c r="D72" s="17" t="s">
        <v>303</v>
      </c>
      <c r="E72" s="18" t="s">
        <v>304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341</v>
      </c>
      <c r="K72" s="34">
        <f t="shared" si="13"/>
        <v>0</v>
      </c>
      <c r="L72" s="35">
        <f t="shared" si="14"/>
        <v>130</v>
      </c>
      <c r="M72" s="37"/>
      <c r="N72" s="38"/>
      <c r="O72" s="150"/>
      <c r="P72" s="146"/>
      <c r="Q72" s="39"/>
      <c r="R72" s="199"/>
      <c r="S72" s="200"/>
      <c r="T72" s="201"/>
      <c r="U72" s="202"/>
      <c r="V72" s="203"/>
      <c r="W72" s="236"/>
      <c r="X72" s="237"/>
      <c r="Y72" s="238"/>
      <c r="Z72" s="239"/>
      <c r="AA72" s="240"/>
      <c r="AB72" s="26"/>
      <c r="AC72" s="27"/>
      <c r="AD72" s="36" t="str">
        <f t="shared" si="10"/>
        <v/>
      </c>
      <c r="AE72" s="28"/>
      <c r="AF72" s="29"/>
      <c r="AG72" s="30"/>
      <c r="AH72" s="187" t="s">
        <v>315</v>
      </c>
      <c r="AI72" s="187"/>
      <c r="AJ72" s="187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305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0" t="s">
        <v>306</v>
      </c>
      <c r="P73" s="164" t="s">
        <v>114</v>
      </c>
      <c r="Q73" s="165">
        <v>44757</v>
      </c>
      <c r="R73" s="204"/>
      <c r="S73" s="200"/>
      <c r="T73" s="201"/>
      <c r="U73" s="202"/>
      <c r="V73" s="203"/>
      <c r="W73" s="236"/>
      <c r="X73" s="237"/>
      <c r="Y73" s="238"/>
      <c r="Z73" s="239"/>
      <c r="AA73" s="240"/>
      <c r="AB73" s="26"/>
      <c r="AC73" s="27"/>
      <c r="AD73" s="36" t="str">
        <f t="shared" si="10"/>
        <v/>
      </c>
      <c r="AE73" s="28"/>
      <c r="AF73" s="29"/>
      <c r="AG73" s="30"/>
      <c r="AH73" s="187" t="s">
        <v>316</v>
      </c>
      <c r="AI73" s="187"/>
      <c r="AJ73" s="187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305</v>
      </c>
      <c r="E74" s="18" t="s">
        <v>307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0"/>
      <c r="P74" s="146"/>
      <c r="Q74" s="39"/>
      <c r="R74" s="199"/>
      <c r="S74" s="200"/>
      <c r="T74" s="201"/>
      <c r="U74" s="202"/>
      <c r="V74" s="203"/>
      <c r="W74" s="236"/>
      <c r="X74" s="237"/>
      <c r="Y74" s="238"/>
      <c r="Z74" s="239"/>
      <c r="AA74" s="240"/>
      <c r="AB74" s="26"/>
      <c r="AC74" s="27"/>
      <c r="AD74" s="36" t="str">
        <f t="shared" si="10"/>
        <v/>
      </c>
      <c r="AE74" s="28"/>
      <c r="AF74" s="29"/>
      <c r="AG74" s="30"/>
      <c r="AH74" s="187" t="s">
        <v>316</v>
      </c>
      <c r="AI74" s="187"/>
      <c r="AJ74" s="187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308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342</v>
      </c>
      <c r="K75" s="34">
        <f t="shared" si="13"/>
        <v>145</v>
      </c>
      <c r="L75" s="35">
        <f t="shared" si="14"/>
        <v>45</v>
      </c>
      <c r="M75" s="37" t="s">
        <v>107</v>
      </c>
      <c r="N75" s="38">
        <v>95</v>
      </c>
      <c r="O75" s="150" t="s">
        <v>309</v>
      </c>
      <c r="P75" s="146" t="s">
        <v>114</v>
      </c>
      <c r="Q75" s="39">
        <v>44757</v>
      </c>
      <c r="R75" s="199" t="s">
        <v>460</v>
      </c>
      <c r="S75" s="200">
        <v>50</v>
      </c>
      <c r="T75" s="201"/>
      <c r="U75" s="202"/>
      <c r="V75" s="203"/>
      <c r="W75" s="236"/>
      <c r="X75" s="237"/>
      <c r="Y75" s="238"/>
      <c r="Z75" s="239"/>
      <c r="AA75" s="240"/>
      <c r="AB75" s="26"/>
      <c r="AC75" s="27"/>
      <c r="AD75" s="36" t="str">
        <f t="shared" si="10"/>
        <v/>
      </c>
      <c r="AE75" s="28"/>
      <c r="AF75" s="29"/>
      <c r="AG75" s="30"/>
      <c r="AH75" s="187" t="s">
        <v>317</v>
      </c>
      <c r="AI75" s="187"/>
      <c r="AJ75" s="187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310</v>
      </c>
      <c r="E76" s="18" t="s">
        <v>311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0" t="s">
        <v>322</v>
      </c>
      <c r="P76" s="146" t="s">
        <v>114</v>
      </c>
      <c r="Q76" s="39">
        <v>44757</v>
      </c>
      <c r="R76" s="199"/>
      <c r="S76" s="200"/>
      <c r="T76" s="201"/>
      <c r="U76" s="202"/>
      <c r="V76" s="203"/>
      <c r="W76" s="236"/>
      <c r="X76" s="237"/>
      <c r="Y76" s="238"/>
      <c r="Z76" s="239"/>
      <c r="AA76" s="240"/>
      <c r="AB76" s="26"/>
      <c r="AC76" s="27"/>
      <c r="AD76" s="36" t="str">
        <f t="shared" si="10"/>
        <v/>
      </c>
      <c r="AE76" s="28"/>
      <c r="AF76" s="29"/>
      <c r="AG76" s="30"/>
      <c r="AH76" s="187" t="s">
        <v>318</v>
      </c>
      <c r="AI76" s="187"/>
      <c r="AJ76" s="187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319</v>
      </c>
      <c r="E77" s="18" t="s">
        <v>414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0" t="s">
        <v>415</v>
      </c>
      <c r="P77" s="146" t="s">
        <v>328</v>
      </c>
      <c r="Q77" s="39">
        <v>44789</v>
      </c>
      <c r="R77" s="199"/>
      <c r="S77" s="200"/>
      <c r="T77" s="201"/>
      <c r="U77" s="202"/>
      <c r="V77" s="203"/>
      <c r="W77" s="236"/>
      <c r="X77" s="237"/>
      <c r="Y77" s="238"/>
      <c r="Z77" s="239"/>
      <c r="AA77" s="240"/>
      <c r="AB77" s="26"/>
      <c r="AC77" s="27" t="s">
        <v>46</v>
      </c>
      <c r="AD77" s="36">
        <f t="shared" si="10"/>
        <v>79</v>
      </c>
      <c r="AE77" s="28" t="s">
        <v>320</v>
      </c>
      <c r="AF77" s="29">
        <v>44755</v>
      </c>
      <c r="AG77" s="30"/>
      <c r="AH77" s="187" t="s">
        <v>339</v>
      </c>
      <c r="AI77" s="187"/>
      <c r="AJ77" s="187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321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0" t="s">
        <v>323</v>
      </c>
      <c r="P78" s="146" t="s">
        <v>114</v>
      </c>
      <c r="Q78" s="39">
        <v>44763</v>
      </c>
      <c r="R78" s="199"/>
      <c r="S78" s="200"/>
      <c r="T78" s="201"/>
      <c r="U78" s="202"/>
      <c r="V78" s="203"/>
      <c r="W78" s="236"/>
      <c r="X78" s="237"/>
      <c r="Y78" s="238"/>
      <c r="Z78" s="239"/>
      <c r="AA78" s="240"/>
      <c r="AB78" s="26"/>
      <c r="AC78" s="27"/>
      <c r="AD78" s="36" t="str">
        <f t="shared" si="10"/>
        <v/>
      </c>
      <c r="AE78" s="28"/>
      <c r="AF78" s="29"/>
      <c r="AG78" s="30"/>
      <c r="AH78" s="187" t="s">
        <v>324</v>
      </c>
      <c r="AI78" s="187"/>
      <c r="AJ78" s="187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325</v>
      </c>
      <c r="E79" s="18" t="s">
        <v>326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0" t="s">
        <v>327</v>
      </c>
      <c r="P79" s="146" t="s">
        <v>114</v>
      </c>
      <c r="Q79" s="39">
        <v>44757</v>
      </c>
      <c r="R79" s="199" t="s">
        <v>153</v>
      </c>
      <c r="S79" s="200">
        <v>110</v>
      </c>
      <c r="T79" s="201" t="s">
        <v>327</v>
      </c>
      <c r="U79" s="202" t="s">
        <v>328</v>
      </c>
      <c r="V79" s="203"/>
      <c r="W79" s="236"/>
      <c r="X79" s="237"/>
      <c r="Y79" s="238"/>
      <c r="Z79" s="239"/>
      <c r="AA79" s="240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7" t="s">
        <v>329</v>
      </c>
      <c r="AI79" s="187"/>
      <c r="AJ79" s="187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330</v>
      </c>
      <c r="E80" s="18" t="s">
        <v>331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0" t="s">
        <v>332</v>
      </c>
      <c r="P80" s="146" t="s">
        <v>114</v>
      </c>
      <c r="Q80" s="39">
        <v>44763</v>
      </c>
      <c r="R80" s="199"/>
      <c r="S80" s="200"/>
      <c r="T80" s="201"/>
      <c r="U80" s="202"/>
      <c r="V80" s="203"/>
      <c r="W80" s="236"/>
      <c r="X80" s="237"/>
      <c r="Y80" s="238"/>
      <c r="Z80" s="239"/>
      <c r="AA80" s="240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7" t="s">
        <v>338</v>
      </c>
      <c r="AI80" s="187"/>
      <c r="AJ80" s="187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333</v>
      </c>
      <c r="E81" s="18" t="s">
        <v>334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340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0" t="s">
        <v>335</v>
      </c>
      <c r="P81" s="146" t="s">
        <v>114</v>
      </c>
      <c r="Q81" s="39">
        <v>44763</v>
      </c>
      <c r="R81" s="199"/>
      <c r="S81" s="200"/>
      <c r="T81" s="201"/>
      <c r="U81" s="202"/>
      <c r="V81" s="203"/>
      <c r="W81" s="236"/>
      <c r="X81" s="237"/>
      <c r="Y81" s="238"/>
      <c r="Z81" s="239"/>
      <c r="AA81" s="240"/>
      <c r="AB81" s="26"/>
      <c r="AC81" s="27" t="s">
        <v>46</v>
      </c>
      <c r="AD81" s="36">
        <f t="shared" si="10"/>
        <v>154</v>
      </c>
      <c r="AE81" s="28" t="s">
        <v>336</v>
      </c>
      <c r="AF81" s="29">
        <v>44758</v>
      </c>
      <c r="AG81" s="30"/>
      <c r="AH81" s="187" t="s">
        <v>337</v>
      </c>
      <c r="AI81" s="187"/>
      <c r="AJ81" s="187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343</v>
      </c>
      <c r="E82" s="18" t="s">
        <v>344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150</v>
      </c>
      <c r="L82" s="35">
        <f t="shared" si="14"/>
        <v>20</v>
      </c>
      <c r="M82" s="37" t="s">
        <v>186</v>
      </c>
      <c r="N82" s="38">
        <v>100</v>
      </c>
      <c r="O82" s="150"/>
      <c r="P82" s="146"/>
      <c r="Q82" s="39">
        <v>44763</v>
      </c>
      <c r="R82" s="199" t="s">
        <v>186</v>
      </c>
      <c r="S82" s="200">
        <v>50</v>
      </c>
      <c r="T82" s="201"/>
      <c r="U82" s="202"/>
      <c r="V82" s="203"/>
      <c r="W82" s="236"/>
      <c r="X82" s="237"/>
      <c r="Y82" s="238"/>
      <c r="Z82" s="239"/>
      <c r="AA82" s="240"/>
      <c r="AB82" s="26"/>
      <c r="AC82" s="27"/>
      <c r="AD82" s="36" t="str">
        <f t="shared" si="10"/>
        <v/>
      </c>
      <c r="AE82" s="28"/>
      <c r="AF82" s="29"/>
      <c r="AG82" s="30"/>
      <c r="AH82" s="187" t="s">
        <v>347</v>
      </c>
      <c r="AI82" s="187"/>
      <c r="AJ82" s="187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345</v>
      </c>
      <c r="E83" s="18" t="s">
        <v>346</v>
      </c>
      <c r="F83" s="19">
        <v>36241</v>
      </c>
      <c r="G83" s="32">
        <f t="shared" si="11"/>
        <v>220</v>
      </c>
      <c r="H83" s="12" t="s">
        <v>46</v>
      </c>
      <c r="I83" s="33">
        <f t="shared" si="12"/>
        <v>205</v>
      </c>
      <c r="J83" s="11"/>
      <c r="K83" s="34">
        <f t="shared" si="13"/>
        <v>205</v>
      </c>
      <c r="L83" s="35">
        <f t="shared" si="14"/>
        <v>0</v>
      </c>
      <c r="M83" s="37" t="s">
        <v>107</v>
      </c>
      <c r="N83" s="38">
        <v>69</v>
      </c>
      <c r="O83" s="150" t="s">
        <v>594</v>
      </c>
      <c r="P83" s="146" t="s">
        <v>125</v>
      </c>
      <c r="Q83" s="39">
        <v>44814</v>
      </c>
      <c r="R83" s="199" t="s">
        <v>107</v>
      </c>
      <c r="S83" s="200">
        <v>68</v>
      </c>
      <c r="T83" s="201" t="s">
        <v>595</v>
      </c>
      <c r="U83" s="202" t="s">
        <v>133</v>
      </c>
      <c r="V83" s="203">
        <v>44849</v>
      </c>
      <c r="W83" s="236" t="s">
        <v>107</v>
      </c>
      <c r="X83" s="237">
        <v>68</v>
      </c>
      <c r="Y83" s="238" t="s">
        <v>596</v>
      </c>
      <c r="Z83" s="239" t="s">
        <v>150</v>
      </c>
      <c r="AA83" s="240"/>
      <c r="AB83" s="26"/>
      <c r="AC83" s="27" t="s">
        <v>46</v>
      </c>
      <c r="AD83" s="36">
        <f t="shared" si="10"/>
        <v>154</v>
      </c>
      <c r="AE83" s="28" t="s">
        <v>351</v>
      </c>
      <c r="AF83" s="29">
        <v>44754</v>
      </c>
      <c r="AG83" s="30"/>
      <c r="AH83" s="187" t="s">
        <v>350</v>
      </c>
      <c r="AI83" s="187"/>
      <c r="AJ83" s="187"/>
    </row>
    <row r="84" spans="1:36" customFormat="1" ht="15" customHeight="1" x14ac:dyDescent="0.15">
      <c r="A84" s="14" t="s">
        <v>8</v>
      </c>
      <c r="B84" s="15" t="s">
        <v>7</v>
      </c>
      <c r="C84" s="166" t="s">
        <v>47</v>
      </c>
      <c r="D84" s="17" t="s">
        <v>348</v>
      </c>
      <c r="E84" s="167" t="s">
        <v>349</v>
      </c>
      <c r="F84" s="19">
        <v>33408</v>
      </c>
      <c r="G84" s="168">
        <f t="shared" si="11"/>
        <v>220</v>
      </c>
      <c r="H84" s="12" t="s">
        <v>30</v>
      </c>
      <c r="I84" s="169">
        <f t="shared" si="12"/>
        <v>220</v>
      </c>
      <c r="J84" s="11"/>
      <c r="K84" s="170">
        <f t="shared" si="13"/>
        <v>0</v>
      </c>
      <c r="L84" s="171">
        <f t="shared" si="14"/>
        <v>220</v>
      </c>
      <c r="M84" s="37"/>
      <c r="N84" s="172"/>
      <c r="O84" s="173"/>
      <c r="P84" s="174"/>
      <c r="Q84" s="175"/>
      <c r="R84" s="199"/>
      <c r="S84" s="205"/>
      <c r="T84" s="206"/>
      <c r="U84" s="207"/>
      <c r="V84" s="208"/>
      <c r="W84" s="236"/>
      <c r="X84" s="241"/>
      <c r="Y84" s="242"/>
      <c r="Z84" s="243"/>
      <c r="AA84" s="244"/>
      <c r="AB84" s="26"/>
      <c r="AC84" s="27" t="s">
        <v>46</v>
      </c>
      <c r="AD84" s="176">
        <f t="shared" si="10"/>
        <v>154</v>
      </c>
      <c r="AE84" s="177" t="s">
        <v>351</v>
      </c>
      <c r="AF84" s="29">
        <v>44754</v>
      </c>
      <c r="AG84" s="30"/>
      <c r="AH84" s="187" t="s">
        <v>404</v>
      </c>
      <c r="AI84" s="187"/>
      <c r="AJ84" s="187"/>
    </row>
    <row r="85" spans="1:36" s="178" customFormat="1" ht="15" customHeight="1" x14ac:dyDescent="0.15">
      <c r="A85" s="14" t="s">
        <v>6</v>
      </c>
      <c r="B85" s="15" t="s">
        <v>7</v>
      </c>
      <c r="C85" s="166" t="s">
        <v>47</v>
      </c>
      <c r="D85" s="17" t="s">
        <v>408</v>
      </c>
      <c r="E85" s="167" t="s">
        <v>68</v>
      </c>
      <c r="F85" s="19">
        <v>36088</v>
      </c>
      <c r="G85" s="168">
        <f t="shared" si="11"/>
        <v>220</v>
      </c>
      <c r="H85" s="12" t="s">
        <v>30</v>
      </c>
      <c r="I85" s="169">
        <f t="shared" si="12"/>
        <v>220</v>
      </c>
      <c r="J85" s="11"/>
      <c r="K85" s="170">
        <f t="shared" si="13"/>
        <v>0</v>
      </c>
      <c r="L85" s="171">
        <f t="shared" si="14"/>
        <v>220</v>
      </c>
      <c r="M85" s="37"/>
      <c r="N85" s="172"/>
      <c r="O85" s="173"/>
      <c r="P85" s="174"/>
      <c r="Q85" s="175"/>
      <c r="R85" s="199"/>
      <c r="S85" s="205"/>
      <c r="T85" s="206"/>
      <c r="U85" s="207"/>
      <c r="V85" s="208"/>
      <c r="W85" s="236"/>
      <c r="X85" s="241"/>
      <c r="Y85" s="242"/>
      <c r="Z85" s="243"/>
      <c r="AA85" s="244"/>
      <c r="AB85" s="26"/>
      <c r="AC85" s="27" t="s">
        <v>46</v>
      </c>
      <c r="AD85" s="176">
        <f t="shared" ref="AD85:AD116" si="15">IF(OR(AC85&lt;&gt;"Oui",C85&lt;&gt;"JOU"),"",IF(F85&lt;VALUE("01/01/2006"),154,IF(F85&lt;VALUE("01/01/2010"),79,0)))</f>
        <v>154</v>
      </c>
      <c r="AE85" s="177"/>
      <c r="AF85" s="29"/>
      <c r="AG85" s="30"/>
      <c r="AH85" s="187" t="s">
        <v>405</v>
      </c>
      <c r="AI85" s="187"/>
      <c r="AJ85" s="187"/>
    </row>
    <row r="86" spans="1:36" s="178" customFormat="1" ht="15" customHeight="1" x14ac:dyDescent="0.15">
      <c r="A86" s="14" t="s">
        <v>6</v>
      </c>
      <c r="B86" s="15" t="s">
        <v>7</v>
      </c>
      <c r="C86" s="166" t="s">
        <v>47</v>
      </c>
      <c r="D86" s="17" t="s">
        <v>11</v>
      </c>
      <c r="E86" s="167" t="s">
        <v>409</v>
      </c>
      <c r="F86" s="19">
        <v>33757</v>
      </c>
      <c r="G86" s="168">
        <f t="shared" si="11"/>
        <v>220</v>
      </c>
      <c r="H86" s="12" t="s">
        <v>30</v>
      </c>
      <c r="I86" s="169">
        <f t="shared" si="12"/>
        <v>220</v>
      </c>
      <c r="J86" s="11"/>
      <c r="K86" s="170">
        <f t="shared" si="13"/>
        <v>220</v>
      </c>
      <c r="L86" s="171">
        <f t="shared" si="14"/>
        <v>0</v>
      </c>
      <c r="M86" s="37" t="s">
        <v>107</v>
      </c>
      <c r="N86" s="172">
        <v>220</v>
      </c>
      <c r="O86" s="173" t="s">
        <v>567</v>
      </c>
      <c r="P86" s="174" t="s">
        <v>125</v>
      </c>
      <c r="Q86" s="175">
        <v>44809</v>
      </c>
      <c r="R86" s="199"/>
      <c r="S86" s="205"/>
      <c r="T86" s="206"/>
      <c r="U86" s="207"/>
      <c r="V86" s="208"/>
      <c r="W86" s="236"/>
      <c r="X86" s="241"/>
      <c r="Y86" s="242"/>
      <c r="Z86" s="243"/>
      <c r="AA86" s="244"/>
      <c r="AB86" s="26"/>
      <c r="AC86" s="27"/>
      <c r="AD86" s="176" t="str">
        <f t="shared" si="15"/>
        <v/>
      </c>
      <c r="AE86" s="177"/>
      <c r="AF86" s="29"/>
      <c r="AG86" s="30"/>
      <c r="AH86" s="187" t="s">
        <v>406</v>
      </c>
      <c r="AI86" s="187"/>
      <c r="AJ86" s="187"/>
    </row>
    <row r="87" spans="1:36" s="178" customFormat="1" ht="15" customHeight="1" x14ac:dyDescent="0.15">
      <c r="A87" s="14" t="s">
        <v>6</v>
      </c>
      <c r="B87" s="15" t="s">
        <v>7</v>
      </c>
      <c r="C87" s="166" t="s">
        <v>47</v>
      </c>
      <c r="D87" s="186" t="s">
        <v>410</v>
      </c>
      <c r="E87" s="167" t="s">
        <v>411</v>
      </c>
      <c r="F87" s="19">
        <v>39993</v>
      </c>
      <c r="G87" s="168">
        <f t="shared" si="11"/>
        <v>170</v>
      </c>
      <c r="H87" s="12" t="s">
        <v>30</v>
      </c>
      <c r="I87" s="169">
        <f t="shared" si="12"/>
        <v>170</v>
      </c>
      <c r="J87" s="11"/>
      <c r="K87" s="170">
        <f t="shared" si="13"/>
        <v>170</v>
      </c>
      <c r="L87" s="171">
        <f t="shared" si="14"/>
        <v>0</v>
      </c>
      <c r="M87" s="37" t="s">
        <v>107</v>
      </c>
      <c r="N87" s="172">
        <v>70</v>
      </c>
      <c r="O87" s="173" t="s">
        <v>357</v>
      </c>
      <c r="P87" s="174" t="s">
        <v>114</v>
      </c>
      <c r="Q87" s="175">
        <v>44763</v>
      </c>
      <c r="R87" s="199" t="s">
        <v>107</v>
      </c>
      <c r="S87" s="205">
        <v>50</v>
      </c>
      <c r="T87" s="206" t="s">
        <v>817</v>
      </c>
      <c r="U87" s="207" t="s">
        <v>125</v>
      </c>
      <c r="V87" s="208">
        <v>44827</v>
      </c>
      <c r="W87" s="236" t="s">
        <v>460</v>
      </c>
      <c r="X87" s="241">
        <v>50</v>
      </c>
      <c r="Y87" s="242"/>
      <c r="Z87" s="243"/>
      <c r="AA87" s="244"/>
      <c r="AB87" s="26"/>
      <c r="AC87" s="27"/>
      <c r="AD87" s="176" t="str">
        <f t="shared" si="15"/>
        <v/>
      </c>
      <c r="AE87" s="177"/>
      <c r="AF87" s="29"/>
      <c r="AG87" s="30"/>
      <c r="AH87" s="187" t="s">
        <v>407</v>
      </c>
      <c r="AI87" s="187" t="s">
        <v>965</v>
      </c>
      <c r="AJ87" s="187"/>
    </row>
    <row r="88" spans="1:36" s="178" customFormat="1" ht="15" customHeight="1" x14ac:dyDescent="0.15">
      <c r="A88" s="14" t="s">
        <v>6</v>
      </c>
      <c r="B88" s="15" t="s">
        <v>7</v>
      </c>
      <c r="C88" s="166" t="s">
        <v>47</v>
      </c>
      <c r="D88" s="186" t="s">
        <v>355</v>
      </c>
      <c r="E88" s="167" t="s">
        <v>202</v>
      </c>
      <c r="F88" s="19">
        <v>38692</v>
      </c>
      <c r="G88" s="168">
        <f t="shared" si="11"/>
        <v>190</v>
      </c>
      <c r="H88" s="12" t="s">
        <v>30</v>
      </c>
      <c r="I88" s="169">
        <f t="shared" si="12"/>
        <v>190</v>
      </c>
      <c r="J88" s="11"/>
      <c r="K88" s="170">
        <f t="shared" si="13"/>
        <v>190</v>
      </c>
      <c r="L88" s="171">
        <f t="shared" si="14"/>
        <v>0</v>
      </c>
      <c r="M88" s="37" t="s">
        <v>107</v>
      </c>
      <c r="N88" s="172">
        <v>190</v>
      </c>
      <c r="O88" s="173" t="s">
        <v>356</v>
      </c>
      <c r="P88" s="174" t="s">
        <v>114</v>
      </c>
      <c r="Q88" s="175">
        <v>44763</v>
      </c>
      <c r="R88" s="199"/>
      <c r="S88" s="205"/>
      <c r="T88" s="206"/>
      <c r="U88" s="207"/>
      <c r="V88" s="208"/>
      <c r="W88" s="236"/>
      <c r="X88" s="241"/>
      <c r="Y88" s="242"/>
      <c r="Z88" s="243"/>
      <c r="AA88" s="244"/>
      <c r="AB88" s="26"/>
      <c r="AC88" s="27"/>
      <c r="AD88" s="176" t="str">
        <f t="shared" si="15"/>
        <v/>
      </c>
      <c r="AE88" s="177"/>
      <c r="AF88" s="29"/>
      <c r="AG88" s="30"/>
      <c r="AH88" s="187" t="s">
        <v>358</v>
      </c>
      <c r="AI88" s="187"/>
      <c r="AJ88" s="187"/>
    </row>
    <row r="89" spans="1:36" s="178" customFormat="1" ht="15" customHeight="1" x14ac:dyDescent="0.15">
      <c r="A89" s="14" t="s">
        <v>8</v>
      </c>
      <c r="B89" s="15" t="s">
        <v>7</v>
      </c>
      <c r="C89" s="166" t="s">
        <v>47</v>
      </c>
      <c r="D89" s="17" t="s">
        <v>359</v>
      </c>
      <c r="E89" s="167" t="s">
        <v>360</v>
      </c>
      <c r="F89" s="19">
        <v>40071</v>
      </c>
      <c r="G89" s="168">
        <f t="shared" si="11"/>
        <v>170</v>
      </c>
      <c r="H89" s="12" t="s">
        <v>30</v>
      </c>
      <c r="I89" s="169">
        <f t="shared" si="12"/>
        <v>170</v>
      </c>
      <c r="J89" s="11"/>
      <c r="K89" s="170">
        <f t="shared" si="13"/>
        <v>170</v>
      </c>
      <c r="L89" s="171">
        <f t="shared" si="14"/>
        <v>0</v>
      </c>
      <c r="M89" s="37" t="s">
        <v>107</v>
      </c>
      <c r="N89" s="172">
        <v>60</v>
      </c>
      <c r="O89" s="173" t="s">
        <v>353</v>
      </c>
      <c r="P89" s="174" t="s">
        <v>328</v>
      </c>
      <c r="Q89" s="175">
        <v>44789</v>
      </c>
      <c r="R89" s="199" t="s">
        <v>107</v>
      </c>
      <c r="S89" s="205">
        <v>60</v>
      </c>
      <c r="T89" s="206" t="s">
        <v>354</v>
      </c>
      <c r="U89" s="207" t="s">
        <v>125</v>
      </c>
      <c r="V89" s="208">
        <v>44809</v>
      </c>
      <c r="W89" s="236" t="s">
        <v>460</v>
      </c>
      <c r="X89" s="241">
        <v>50</v>
      </c>
      <c r="Y89" s="242"/>
      <c r="Z89" s="243"/>
      <c r="AA89" s="244"/>
      <c r="AB89" s="26"/>
      <c r="AC89" s="27"/>
      <c r="AD89" s="176" t="str">
        <f t="shared" si="15"/>
        <v/>
      </c>
      <c r="AE89" s="177"/>
      <c r="AF89" s="29"/>
      <c r="AG89" s="30"/>
      <c r="AH89" s="187" t="s">
        <v>361</v>
      </c>
      <c r="AI89" s="187"/>
      <c r="AJ89" s="187"/>
    </row>
    <row r="90" spans="1:36" s="178" customFormat="1" ht="15" customHeight="1" x14ac:dyDescent="0.15">
      <c r="A90" s="14" t="s">
        <v>6</v>
      </c>
      <c r="B90" s="15" t="s">
        <v>7</v>
      </c>
      <c r="C90" s="166" t="s">
        <v>47</v>
      </c>
      <c r="D90" s="17" t="s">
        <v>362</v>
      </c>
      <c r="E90" s="167" t="s">
        <v>363</v>
      </c>
      <c r="F90" s="19">
        <v>39000</v>
      </c>
      <c r="G90" s="168">
        <f t="shared" si="11"/>
        <v>190</v>
      </c>
      <c r="H90" s="12" t="s">
        <v>30</v>
      </c>
      <c r="I90" s="169">
        <f t="shared" si="12"/>
        <v>190</v>
      </c>
      <c r="J90" s="11"/>
      <c r="K90" s="170">
        <f t="shared" si="13"/>
        <v>190</v>
      </c>
      <c r="L90" s="171">
        <f t="shared" si="14"/>
        <v>0</v>
      </c>
      <c r="M90" s="37" t="s">
        <v>107</v>
      </c>
      <c r="N90" s="172">
        <v>190</v>
      </c>
      <c r="O90" s="173" t="s">
        <v>625</v>
      </c>
      <c r="P90" s="174" t="s">
        <v>125</v>
      </c>
      <c r="Q90" s="175">
        <v>44813</v>
      </c>
      <c r="R90" s="199"/>
      <c r="S90" s="205"/>
      <c r="T90" s="206"/>
      <c r="U90" s="207"/>
      <c r="V90" s="208"/>
      <c r="W90" s="236"/>
      <c r="X90" s="241"/>
      <c r="Y90" s="242"/>
      <c r="Z90" s="243"/>
      <c r="AA90" s="244"/>
      <c r="AB90" s="26"/>
      <c r="AC90" s="27"/>
      <c r="AD90" s="176" t="str">
        <f t="shared" si="15"/>
        <v/>
      </c>
      <c r="AE90" s="177"/>
      <c r="AF90" s="29"/>
      <c r="AG90" s="30"/>
      <c r="AH90" s="187" t="s">
        <v>364</v>
      </c>
      <c r="AI90" s="187"/>
      <c r="AJ90" s="187"/>
    </row>
    <row r="91" spans="1:36" s="178" customFormat="1" ht="15" customHeight="1" x14ac:dyDescent="0.15">
      <c r="A91" s="14" t="s">
        <v>6</v>
      </c>
      <c r="B91" s="15" t="s">
        <v>7</v>
      </c>
      <c r="C91" s="166" t="s">
        <v>47</v>
      </c>
      <c r="D91" s="17" t="s">
        <v>365</v>
      </c>
      <c r="E91" s="167" t="s">
        <v>366</v>
      </c>
      <c r="F91" s="19">
        <v>31377</v>
      </c>
      <c r="G91" s="168">
        <f t="shared" si="11"/>
        <v>220</v>
      </c>
      <c r="H91" s="12" t="s">
        <v>30</v>
      </c>
      <c r="I91" s="169">
        <f t="shared" si="12"/>
        <v>220</v>
      </c>
      <c r="J91" s="11"/>
      <c r="K91" s="170">
        <f t="shared" si="13"/>
        <v>220</v>
      </c>
      <c r="L91" s="171">
        <f t="shared" si="14"/>
        <v>0</v>
      </c>
      <c r="M91" s="37" t="s">
        <v>107</v>
      </c>
      <c r="N91" s="172">
        <v>120</v>
      </c>
      <c r="O91" s="173" t="s">
        <v>367</v>
      </c>
      <c r="P91" s="174" t="s">
        <v>125</v>
      </c>
      <c r="Q91" s="175">
        <v>44809</v>
      </c>
      <c r="R91" s="199" t="s">
        <v>107</v>
      </c>
      <c r="S91" s="205">
        <v>100</v>
      </c>
      <c r="T91" s="206" t="s">
        <v>368</v>
      </c>
      <c r="U91" s="207" t="s">
        <v>133</v>
      </c>
      <c r="V91" s="208">
        <v>44849</v>
      </c>
      <c r="W91" s="236"/>
      <c r="X91" s="241"/>
      <c r="Y91" s="242"/>
      <c r="Z91" s="243"/>
      <c r="AA91" s="244"/>
      <c r="AB91" s="26"/>
      <c r="AC91" s="27" t="s">
        <v>46</v>
      </c>
      <c r="AD91" s="176">
        <f t="shared" si="15"/>
        <v>154</v>
      </c>
      <c r="AE91" s="177" t="s">
        <v>369</v>
      </c>
      <c r="AF91" s="29">
        <v>44767</v>
      </c>
      <c r="AG91" s="30"/>
      <c r="AH91" s="187" t="s">
        <v>370</v>
      </c>
      <c r="AI91" s="187"/>
      <c r="AJ91" s="187"/>
    </row>
    <row r="92" spans="1:36" s="178" customFormat="1" ht="15" customHeight="1" x14ac:dyDescent="0.15">
      <c r="A92" s="14" t="s">
        <v>6</v>
      </c>
      <c r="B92" s="15" t="s">
        <v>7</v>
      </c>
      <c r="C92" s="166" t="s">
        <v>47</v>
      </c>
      <c r="D92" s="17" t="s">
        <v>371</v>
      </c>
      <c r="E92" s="167" t="s">
        <v>234</v>
      </c>
      <c r="F92" s="19">
        <v>38370</v>
      </c>
      <c r="G92" s="168">
        <f t="shared" si="11"/>
        <v>190</v>
      </c>
      <c r="H92" s="12" t="s">
        <v>30</v>
      </c>
      <c r="I92" s="169">
        <f t="shared" si="12"/>
        <v>190</v>
      </c>
      <c r="J92" s="11"/>
      <c r="K92" s="170">
        <f t="shared" si="13"/>
        <v>190</v>
      </c>
      <c r="L92" s="171">
        <f t="shared" si="14"/>
        <v>0</v>
      </c>
      <c r="M92" s="37" t="s">
        <v>107</v>
      </c>
      <c r="N92" s="172">
        <v>95</v>
      </c>
      <c r="O92" s="173" t="s">
        <v>450</v>
      </c>
      <c r="P92" s="174" t="s">
        <v>328</v>
      </c>
      <c r="Q92" s="175">
        <v>44793</v>
      </c>
      <c r="R92" s="199" t="s">
        <v>107</v>
      </c>
      <c r="S92" s="205">
        <v>95</v>
      </c>
      <c r="T92" s="206" t="s">
        <v>451</v>
      </c>
      <c r="U92" s="207" t="s">
        <v>133</v>
      </c>
      <c r="V92" s="208">
        <v>44849</v>
      </c>
      <c r="W92" s="236"/>
      <c r="X92" s="241"/>
      <c r="Y92" s="242"/>
      <c r="Z92" s="243"/>
      <c r="AA92" s="244"/>
      <c r="AB92" s="26"/>
      <c r="AC92" s="27"/>
      <c r="AD92" s="176" t="str">
        <f t="shared" si="15"/>
        <v/>
      </c>
      <c r="AE92" s="177"/>
      <c r="AF92" s="29"/>
      <c r="AG92" s="30"/>
      <c r="AH92" s="187" t="s">
        <v>372</v>
      </c>
      <c r="AI92" s="187"/>
      <c r="AJ92" s="187"/>
    </row>
    <row r="93" spans="1:36" s="178" customFormat="1" ht="15" customHeight="1" x14ac:dyDescent="0.15">
      <c r="A93" s="14" t="s">
        <v>8</v>
      </c>
      <c r="B93" s="15" t="s">
        <v>7</v>
      </c>
      <c r="C93" s="166" t="s">
        <v>47</v>
      </c>
      <c r="D93" s="17" t="s">
        <v>373</v>
      </c>
      <c r="E93" s="167" t="s">
        <v>374</v>
      </c>
      <c r="F93" s="19">
        <v>40119</v>
      </c>
      <c r="G93" s="168">
        <f t="shared" si="11"/>
        <v>170</v>
      </c>
      <c r="H93" s="12" t="s">
        <v>30</v>
      </c>
      <c r="I93" s="169">
        <f t="shared" si="12"/>
        <v>170</v>
      </c>
      <c r="J93" s="11"/>
      <c r="K93" s="170">
        <f t="shared" si="13"/>
        <v>170</v>
      </c>
      <c r="L93" s="171">
        <f t="shared" si="14"/>
        <v>0</v>
      </c>
      <c r="M93" s="37" t="s">
        <v>107</v>
      </c>
      <c r="N93" s="172">
        <v>170</v>
      </c>
      <c r="O93" s="173" t="s">
        <v>375</v>
      </c>
      <c r="P93" s="174" t="s">
        <v>328</v>
      </c>
      <c r="Q93" s="175">
        <v>44789</v>
      </c>
      <c r="R93" s="199"/>
      <c r="S93" s="205"/>
      <c r="T93" s="206"/>
      <c r="U93" s="207"/>
      <c r="V93" s="208"/>
      <c r="W93" s="236"/>
      <c r="X93" s="241"/>
      <c r="Y93" s="242"/>
      <c r="Z93" s="243"/>
      <c r="AA93" s="244"/>
      <c r="AB93" s="26"/>
      <c r="AC93" s="27" t="s">
        <v>46</v>
      </c>
      <c r="AD93" s="176">
        <f t="shared" si="15"/>
        <v>79</v>
      </c>
      <c r="AE93" s="177" t="s">
        <v>376</v>
      </c>
      <c r="AF93" s="29">
        <v>44774</v>
      </c>
      <c r="AG93" s="30"/>
      <c r="AH93" s="187" t="s">
        <v>377</v>
      </c>
      <c r="AI93" s="187"/>
      <c r="AJ93" s="187"/>
    </row>
    <row r="94" spans="1:36" s="178" customFormat="1" ht="15" customHeight="1" x14ac:dyDescent="0.15">
      <c r="A94" s="14" t="s">
        <v>6</v>
      </c>
      <c r="B94" s="15" t="s">
        <v>7</v>
      </c>
      <c r="C94" s="166" t="s">
        <v>47</v>
      </c>
      <c r="D94" s="17" t="s">
        <v>365</v>
      </c>
      <c r="E94" s="167" t="s">
        <v>378</v>
      </c>
      <c r="F94" s="19">
        <v>32664</v>
      </c>
      <c r="G94" s="168">
        <f t="shared" si="11"/>
        <v>220</v>
      </c>
      <c r="H94" s="12" t="s">
        <v>30</v>
      </c>
      <c r="I94" s="169">
        <f t="shared" si="12"/>
        <v>220</v>
      </c>
      <c r="J94" s="11"/>
      <c r="K94" s="170">
        <f t="shared" si="13"/>
        <v>220</v>
      </c>
      <c r="L94" s="171">
        <f t="shared" si="14"/>
        <v>0</v>
      </c>
      <c r="M94" s="37" t="s">
        <v>107</v>
      </c>
      <c r="N94" s="172">
        <v>110</v>
      </c>
      <c r="O94" s="173" t="s">
        <v>379</v>
      </c>
      <c r="P94" s="174" t="s">
        <v>328</v>
      </c>
      <c r="Q94" s="175">
        <v>44789</v>
      </c>
      <c r="R94" s="199" t="s">
        <v>107</v>
      </c>
      <c r="S94" s="205">
        <v>110</v>
      </c>
      <c r="T94" s="206" t="s">
        <v>380</v>
      </c>
      <c r="U94" s="207" t="s">
        <v>133</v>
      </c>
      <c r="V94" s="208">
        <v>44849</v>
      </c>
      <c r="W94" s="236"/>
      <c r="X94" s="241"/>
      <c r="Y94" s="242"/>
      <c r="Z94" s="243"/>
      <c r="AA94" s="244"/>
      <c r="AB94" s="26"/>
      <c r="AC94" s="27" t="s">
        <v>46</v>
      </c>
      <c r="AD94" s="176">
        <f t="shared" si="15"/>
        <v>154</v>
      </c>
      <c r="AE94" s="177" t="s">
        <v>381</v>
      </c>
      <c r="AF94" s="29">
        <v>44830</v>
      </c>
      <c r="AG94" s="30"/>
      <c r="AH94" s="187" t="s">
        <v>382</v>
      </c>
      <c r="AI94" s="187"/>
      <c r="AJ94" s="187"/>
    </row>
    <row r="95" spans="1:36" s="178" customFormat="1" ht="15" customHeight="1" x14ac:dyDescent="0.15">
      <c r="A95" s="14" t="s">
        <v>8</v>
      </c>
      <c r="B95" s="15" t="s">
        <v>7</v>
      </c>
      <c r="C95" s="166" t="s">
        <v>47</v>
      </c>
      <c r="D95" s="17" t="s">
        <v>383</v>
      </c>
      <c r="E95" s="167" t="s">
        <v>384</v>
      </c>
      <c r="F95" s="19">
        <v>34596</v>
      </c>
      <c r="G95" s="168">
        <f t="shared" si="11"/>
        <v>220</v>
      </c>
      <c r="H95" s="12" t="s">
        <v>30</v>
      </c>
      <c r="I95" s="169">
        <f t="shared" si="12"/>
        <v>220</v>
      </c>
      <c r="J95" s="11"/>
      <c r="K95" s="170">
        <f t="shared" si="13"/>
        <v>220</v>
      </c>
      <c r="L95" s="171">
        <f t="shared" si="14"/>
        <v>0</v>
      </c>
      <c r="M95" s="37" t="s">
        <v>107</v>
      </c>
      <c r="N95" s="172">
        <v>110</v>
      </c>
      <c r="O95" s="173" t="s">
        <v>894</v>
      </c>
      <c r="P95" s="174" t="s">
        <v>133</v>
      </c>
      <c r="Q95" s="175">
        <v>44849</v>
      </c>
      <c r="R95" s="199" t="s">
        <v>107</v>
      </c>
      <c r="S95" s="205">
        <v>110</v>
      </c>
      <c r="T95" s="206" t="s">
        <v>895</v>
      </c>
      <c r="U95" s="207" t="s">
        <v>150</v>
      </c>
      <c r="V95" s="208"/>
      <c r="W95" s="236"/>
      <c r="X95" s="241"/>
      <c r="Y95" s="242"/>
      <c r="Z95" s="243"/>
      <c r="AA95" s="244"/>
      <c r="AB95" s="26"/>
      <c r="AC95" s="27" t="s">
        <v>30</v>
      </c>
      <c r="AD95" s="176" t="str">
        <f t="shared" si="15"/>
        <v/>
      </c>
      <c r="AE95" s="177"/>
      <c r="AF95" s="29"/>
      <c r="AG95" s="30"/>
      <c r="AH95" s="187" t="s">
        <v>385</v>
      </c>
      <c r="AI95" s="187"/>
      <c r="AJ95" s="187"/>
    </row>
    <row r="96" spans="1:36" s="178" customFormat="1" ht="15" customHeight="1" x14ac:dyDescent="0.15">
      <c r="A96" s="14" t="s">
        <v>8</v>
      </c>
      <c r="B96" s="15" t="s">
        <v>7</v>
      </c>
      <c r="C96" s="166" t="s">
        <v>47</v>
      </c>
      <c r="D96" s="17" t="s">
        <v>386</v>
      </c>
      <c r="E96" s="167" t="s">
        <v>387</v>
      </c>
      <c r="F96" s="19">
        <v>39602</v>
      </c>
      <c r="G96" s="168">
        <f t="shared" si="11"/>
        <v>170</v>
      </c>
      <c r="H96" s="12" t="s">
        <v>30</v>
      </c>
      <c r="I96" s="169">
        <f t="shared" si="12"/>
        <v>170</v>
      </c>
      <c r="J96" s="11"/>
      <c r="K96" s="170">
        <f t="shared" si="13"/>
        <v>170</v>
      </c>
      <c r="L96" s="171">
        <f t="shared" si="14"/>
        <v>0</v>
      </c>
      <c r="M96" s="37" t="s">
        <v>186</v>
      </c>
      <c r="N96" s="172">
        <v>85</v>
      </c>
      <c r="O96" s="173"/>
      <c r="P96" s="174" t="s">
        <v>328</v>
      </c>
      <c r="Q96" s="175">
        <v>44775</v>
      </c>
      <c r="R96" s="199" t="s">
        <v>107</v>
      </c>
      <c r="S96" s="205">
        <v>85</v>
      </c>
      <c r="T96" s="206"/>
      <c r="U96" s="207" t="s">
        <v>125</v>
      </c>
      <c r="V96" s="208">
        <v>44814</v>
      </c>
      <c r="W96" s="236"/>
      <c r="X96" s="241"/>
      <c r="Y96" s="242"/>
      <c r="Z96" s="243"/>
      <c r="AA96" s="244"/>
      <c r="AB96" s="26"/>
      <c r="AC96" s="27"/>
      <c r="AD96" s="176" t="str">
        <f t="shared" si="15"/>
        <v/>
      </c>
      <c r="AE96" s="177"/>
      <c r="AF96" s="29"/>
      <c r="AG96" s="30"/>
      <c r="AH96" s="187" t="s">
        <v>388</v>
      </c>
      <c r="AI96" s="187"/>
      <c r="AJ96" s="187"/>
    </row>
    <row r="97" spans="1:36" customFormat="1" ht="15" customHeight="1" x14ac:dyDescent="0.15">
      <c r="A97" s="14" t="s">
        <v>6</v>
      </c>
      <c r="B97" s="15" t="s">
        <v>7</v>
      </c>
      <c r="C97" s="166" t="s">
        <v>47</v>
      </c>
      <c r="D97" s="17" t="s">
        <v>77</v>
      </c>
      <c r="E97" s="167" t="s">
        <v>389</v>
      </c>
      <c r="F97" s="19">
        <v>39956</v>
      </c>
      <c r="G97" s="168">
        <f t="shared" si="11"/>
        <v>170</v>
      </c>
      <c r="H97" s="12" t="s">
        <v>30</v>
      </c>
      <c r="I97" s="169">
        <f t="shared" si="12"/>
        <v>170</v>
      </c>
      <c r="J97" s="11"/>
      <c r="K97" s="170">
        <f t="shared" si="13"/>
        <v>170</v>
      </c>
      <c r="L97" s="171">
        <f t="shared" si="14"/>
        <v>0</v>
      </c>
      <c r="M97" s="37" t="s">
        <v>107</v>
      </c>
      <c r="N97" s="172">
        <v>85</v>
      </c>
      <c r="O97" s="173" t="s">
        <v>390</v>
      </c>
      <c r="P97" s="174" t="s">
        <v>328</v>
      </c>
      <c r="Q97" s="175">
        <v>44789</v>
      </c>
      <c r="R97" s="199" t="s">
        <v>107</v>
      </c>
      <c r="S97" s="205">
        <v>40</v>
      </c>
      <c r="T97" s="206" t="s">
        <v>391</v>
      </c>
      <c r="U97" s="207" t="s">
        <v>125</v>
      </c>
      <c r="V97" s="208">
        <v>44809</v>
      </c>
      <c r="W97" s="236" t="s">
        <v>107</v>
      </c>
      <c r="X97" s="241">
        <v>45</v>
      </c>
      <c r="Y97" s="245" t="s">
        <v>392</v>
      </c>
      <c r="Z97" s="243" t="s">
        <v>133</v>
      </c>
      <c r="AA97" s="244">
        <v>44849</v>
      </c>
      <c r="AB97" s="26"/>
      <c r="AC97" s="27" t="s">
        <v>46</v>
      </c>
      <c r="AD97" s="176">
        <f t="shared" si="15"/>
        <v>79</v>
      </c>
      <c r="AE97" s="177"/>
      <c r="AF97" s="29"/>
      <c r="AG97" s="30"/>
      <c r="AH97" s="187" t="s">
        <v>393</v>
      </c>
      <c r="AI97" s="187"/>
      <c r="AJ97" s="187"/>
    </row>
    <row r="98" spans="1:36" customFormat="1" ht="15" customHeight="1" x14ac:dyDescent="0.15">
      <c r="A98" s="14" t="s">
        <v>6</v>
      </c>
      <c r="B98" s="15" t="s">
        <v>7</v>
      </c>
      <c r="C98" s="166" t="s">
        <v>47</v>
      </c>
      <c r="D98" s="17" t="s">
        <v>394</v>
      </c>
      <c r="E98" s="167" t="s">
        <v>395</v>
      </c>
      <c r="F98" s="19">
        <v>40783</v>
      </c>
      <c r="G98" s="168">
        <f t="shared" si="11"/>
        <v>170</v>
      </c>
      <c r="H98" s="12" t="s">
        <v>30</v>
      </c>
      <c r="I98" s="169">
        <f t="shared" si="12"/>
        <v>170</v>
      </c>
      <c r="J98" s="11"/>
      <c r="K98" s="170">
        <f t="shared" si="13"/>
        <v>120</v>
      </c>
      <c r="L98" s="171">
        <f t="shared" si="14"/>
        <v>50</v>
      </c>
      <c r="M98" s="37" t="s">
        <v>107</v>
      </c>
      <c r="N98" s="172">
        <v>120</v>
      </c>
      <c r="O98" s="173" t="s">
        <v>396</v>
      </c>
      <c r="P98" s="174" t="s">
        <v>328</v>
      </c>
      <c r="Q98" s="175">
        <v>44789</v>
      </c>
      <c r="R98" s="199"/>
      <c r="S98" s="205"/>
      <c r="T98" s="206"/>
      <c r="U98" s="207"/>
      <c r="V98" s="208"/>
      <c r="W98" s="236"/>
      <c r="X98" s="241"/>
      <c r="Y98" s="242"/>
      <c r="Z98" s="243"/>
      <c r="AA98" s="244"/>
      <c r="AB98" s="26"/>
      <c r="AC98" s="27"/>
      <c r="AD98" s="176" t="str">
        <f t="shared" si="15"/>
        <v/>
      </c>
      <c r="AE98" s="177"/>
      <c r="AF98" s="29"/>
      <c r="AG98" s="30"/>
      <c r="AH98" s="187" t="s">
        <v>397</v>
      </c>
      <c r="AI98" s="187"/>
      <c r="AJ98" s="187"/>
    </row>
    <row r="99" spans="1:36" customFormat="1" ht="15" customHeight="1" x14ac:dyDescent="0.15">
      <c r="A99" s="14" t="s">
        <v>6</v>
      </c>
      <c r="B99" s="15" t="s">
        <v>7</v>
      </c>
      <c r="C99" s="166" t="s">
        <v>145</v>
      </c>
      <c r="D99" s="17" t="s">
        <v>398</v>
      </c>
      <c r="E99" s="167" t="s">
        <v>399</v>
      </c>
      <c r="F99" s="19">
        <v>38152</v>
      </c>
      <c r="G99" s="168">
        <f t="shared" si="11"/>
        <v>0</v>
      </c>
      <c r="H99" s="12" t="s">
        <v>30</v>
      </c>
      <c r="I99" s="169">
        <f t="shared" ref="I99:I130" si="16">IF(OR(H99="Non",H99=""),G99,MAX(0,G99-15))</f>
        <v>0</v>
      </c>
      <c r="J99" s="11"/>
      <c r="K99" s="170">
        <f t="shared" ref="K99:K111" si="17">SUM(N99,S99,X99)</f>
        <v>0</v>
      </c>
      <c r="L99" s="171">
        <f t="shared" ref="L99:L130" si="18">IF(D99="","",I99-K99)</f>
        <v>0</v>
      </c>
      <c r="M99" s="37"/>
      <c r="N99" s="172"/>
      <c r="O99" s="173"/>
      <c r="P99" s="174"/>
      <c r="Q99" s="175"/>
      <c r="R99" s="199"/>
      <c r="S99" s="205"/>
      <c r="T99" s="206"/>
      <c r="U99" s="207"/>
      <c r="V99" s="208"/>
      <c r="W99" s="236"/>
      <c r="X99" s="241"/>
      <c r="Y99" s="242"/>
      <c r="Z99" s="243"/>
      <c r="AA99" s="244"/>
      <c r="AB99" s="26"/>
      <c r="AC99" s="27"/>
      <c r="AD99" s="176" t="str">
        <f t="shared" si="15"/>
        <v/>
      </c>
      <c r="AE99" s="177"/>
      <c r="AF99" s="29"/>
      <c r="AG99" s="30"/>
      <c r="AH99" s="187" t="s">
        <v>400</v>
      </c>
      <c r="AI99" s="187"/>
      <c r="AJ99" s="187"/>
    </row>
    <row r="100" spans="1:36" customFormat="1" ht="15" customHeight="1" x14ac:dyDescent="0.15">
      <c r="A100" s="14" t="s">
        <v>6</v>
      </c>
      <c r="B100" s="15" t="s">
        <v>7</v>
      </c>
      <c r="C100" s="166" t="s">
        <v>47</v>
      </c>
      <c r="D100" s="17" t="s">
        <v>401</v>
      </c>
      <c r="E100" s="167" t="s">
        <v>402</v>
      </c>
      <c r="F100" s="19">
        <v>39544</v>
      </c>
      <c r="G100" s="168">
        <f t="shared" si="11"/>
        <v>170</v>
      </c>
      <c r="H100" s="12" t="s">
        <v>30</v>
      </c>
      <c r="I100" s="169">
        <f t="shared" si="16"/>
        <v>170</v>
      </c>
      <c r="J100" s="11"/>
      <c r="K100" s="170">
        <f t="shared" si="17"/>
        <v>50</v>
      </c>
      <c r="L100" s="171">
        <f t="shared" si="18"/>
        <v>120</v>
      </c>
      <c r="M100" s="37" t="s">
        <v>186</v>
      </c>
      <c r="N100" s="172">
        <v>50</v>
      </c>
      <c r="O100" s="173"/>
      <c r="P100" s="174" t="s">
        <v>328</v>
      </c>
      <c r="Q100" s="175">
        <v>44775</v>
      </c>
      <c r="R100" s="199"/>
      <c r="S100" s="205"/>
      <c r="T100" s="206"/>
      <c r="U100" s="207"/>
      <c r="V100" s="208"/>
      <c r="W100" s="236"/>
      <c r="X100" s="241"/>
      <c r="Y100" s="242"/>
      <c r="Z100" s="243"/>
      <c r="AA100" s="244"/>
      <c r="AB100" s="26"/>
      <c r="AC100" s="27"/>
      <c r="AD100" s="176" t="str">
        <f t="shared" si="15"/>
        <v/>
      </c>
      <c r="AE100" s="177"/>
      <c r="AF100" s="29"/>
      <c r="AG100" s="30"/>
      <c r="AH100" s="187" t="s">
        <v>403</v>
      </c>
      <c r="AI100" s="187"/>
      <c r="AJ100" s="187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412</v>
      </c>
      <c r="E101" s="18" t="s">
        <v>413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0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0"/>
      <c r="P101" s="146" t="s">
        <v>328</v>
      </c>
      <c r="Q101" s="39">
        <v>44775</v>
      </c>
      <c r="R101" s="199" t="s">
        <v>460</v>
      </c>
      <c r="S101" s="200">
        <v>50</v>
      </c>
      <c r="T101" s="201"/>
      <c r="U101" s="202"/>
      <c r="V101" s="203"/>
      <c r="W101" s="236"/>
      <c r="X101" s="237"/>
      <c r="Y101" s="238"/>
      <c r="Z101" s="239"/>
      <c r="AA101" s="240"/>
      <c r="AB101" s="26"/>
      <c r="AC101" s="27"/>
      <c r="AD101" s="36" t="str">
        <f t="shared" si="15"/>
        <v/>
      </c>
      <c r="AE101" s="28"/>
      <c r="AF101" s="29"/>
      <c r="AG101" s="30"/>
      <c r="AH101" s="187" t="s">
        <v>422</v>
      </c>
      <c r="AI101" s="187"/>
      <c r="AJ101" s="187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416</v>
      </c>
      <c r="E102" s="18" t="s">
        <v>417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0" t="s">
        <v>606</v>
      </c>
      <c r="P102" s="146" t="s">
        <v>328</v>
      </c>
      <c r="Q102" s="39">
        <v>44789</v>
      </c>
      <c r="R102" s="199"/>
      <c r="S102" s="200"/>
      <c r="T102" s="201"/>
      <c r="U102" s="202"/>
      <c r="V102" s="203"/>
      <c r="W102" s="236"/>
      <c r="X102" s="237"/>
      <c r="Y102" s="238"/>
      <c r="Z102" s="239"/>
      <c r="AA102" s="240"/>
      <c r="AB102" s="26"/>
      <c r="AC102" s="27"/>
      <c r="AD102" s="36" t="str">
        <f t="shared" si="15"/>
        <v/>
      </c>
      <c r="AE102" s="28"/>
      <c r="AF102" s="29"/>
      <c r="AG102" s="30"/>
      <c r="AH102" s="187" t="s">
        <v>418</v>
      </c>
      <c r="AI102" s="187"/>
      <c r="AJ102" s="187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420</v>
      </c>
      <c r="E103" s="18" t="s">
        <v>419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0"/>
      <c r="P103" s="146" t="s">
        <v>328</v>
      </c>
      <c r="Q103" s="39">
        <v>44789</v>
      </c>
      <c r="R103" s="199"/>
      <c r="S103" s="200"/>
      <c r="T103" s="201"/>
      <c r="U103" s="202"/>
      <c r="V103" s="203"/>
      <c r="W103" s="236"/>
      <c r="X103" s="237"/>
      <c r="Y103" s="238"/>
      <c r="Z103" s="239"/>
      <c r="AA103" s="240"/>
      <c r="AB103" s="26"/>
      <c r="AC103" s="27"/>
      <c r="AD103" s="36" t="str">
        <f t="shared" si="15"/>
        <v/>
      </c>
      <c r="AE103" s="28"/>
      <c r="AF103" s="29"/>
      <c r="AG103" s="30"/>
      <c r="AH103" s="187" t="s">
        <v>421</v>
      </c>
      <c r="AI103" s="187"/>
      <c r="AJ103" s="187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435</v>
      </c>
      <c r="E104" s="18" t="s">
        <v>423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0"/>
      <c r="P104" s="146" t="s">
        <v>328</v>
      </c>
      <c r="Q104" s="39">
        <v>44789</v>
      </c>
      <c r="R104" s="199"/>
      <c r="S104" s="200"/>
      <c r="T104" s="201"/>
      <c r="U104" s="202"/>
      <c r="V104" s="203"/>
      <c r="W104" s="236"/>
      <c r="X104" s="237"/>
      <c r="Y104" s="238"/>
      <c r="Z104" s="239"/>
      <c r="AA104" s="240"/>
      <c r="AB104" s="26"/>
      <c r="AC104" s="27"/>
      <c r="AD104" s="36" t="str">
        <f t="shared" si="15"/>
        <v/>
      </c>
      <c r="AE104" s="28"/>
      <c r="AF104" s="29"/>
      <c r="AG104" s="30"/>
      <c r="AH104" s="187" t="s">
        <v>424</v>
      </c>
      <c r="AI104" s="187"/>
      <c r="AJ104" s="187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425</v>
      </c>
      <c r="E105" s="18" t="s">
        <v>426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190</v>
      </c>
      <c r="L105" s="35">
        <f t="shared" si="18"/>
        <v>-20</v>
      </c>
      <c r="M105" s="37" t="s">
        <v>186</v>
      </c>
      <c r="N105" s="38">
        <v>140</v>
      </c>
      <c r="O105" s="150"/>
      <c r="P105" s="146" t="s">
        <v>328</v>
      </c>
      <c r="Q105" s="39">
        <v>44791</v>
      </c>
      <c r="R105" s="199" t="s">
        <v>460</v>
      </c>
      <c r="S105" s="200">
        <v>50</v>
      </c>
      <c r="T105" s="201"/>
      <c r="U105" s="202"/>
      <c r="V105" s="203"/>
      <c r="W105" s="236"/>
      <c r="X105" s="237"/>
      <c r="Y105" s="238"/>
      <c r="Z105" s="239"/>
      <c r="AA105" s="240"/>
      <c r="AB105" s="26"/>
      <c r="AC105" s="27"/>
      <c r="AD105" s="36" t="str">
        <f t="shared" si="15"/>
        <v/>
      </c>
      <c r="AE105" s="28"/>
      <c r="AF105" s="29"/>
      <c r="AG105" s="30"/>
      <c r="AH105" s="187" t="s">
        <v>948</v>
      </c>
      <c r="AI105" s="187"/>
      <c r="AJ105" s="187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425</v>
      </c>
      <c r="E106" s="18" t="s">
        <v>427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145</v>
      </c>
      <c r="L106" s="35">
        <f t="shared" si="18"/>
        <v>0</v>
      </c>
      <c r="M106" s="37" t="s">
        <v>186</v>
      </c>
      <c r="N106" s="38">
        <v>95</v>
      </c>
      <c r="O106" s="150"/>
      <c r="P106" s="146" t="s">
        <v>328</v>
      </c>
      <c r="Q106" s="39">
        <v>44791</v>
      </c>
      <c r="R106" s="199" t="s">
        <v>460</v>
      </c>
      <c r="S106" s="200">
        <v>50</v>
      </c>
      <c r="T106" s="201"/>
      <c r="U106" s="202"/>
      <c r="V106" s="203"/>
      <c r="W106" s="236"/>
      <c r="X106" s="237"/>
      <c r="Y106" s="238"/>
      <c r="Z106" s="239"/>
      <c r="AA106" s="240"/>
      <c r="AB106" s="26"/>
      <c r="AC106" s="27"/>
      <c r="AD106" s="36" t="str">
        <f t="shared" si="15"/>
        <v/>
      </c>
      <c r="AE106" s="28"/>
      <c r="AF106" s="29"/>
      <c r="AG106" s="30"/>
      <c r="AH106" s="187" t="s">
        <v>948</v>
      </c>
      <c r="AI106" s="187"/>
      <c r="AJ106" s="187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425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145</v>
      </c>
      <c r="L107" s="35">
        <f t="shared" si="18"/>
        <v>0</v>
      </c>
      <c r="M107" s="37" t="s">
        <v>186</v>
      </c>
      <c r="N107" s="38">
        <v>95</v>
      </c>
      <c r="O107" s="150"/>
      <c r="P107" s="146" t="s">
        <v>328</v>
      </c>
      <c r="Q107" s="39">
        <v>44791</v>
      </c>
      <c r="R107" s="199" t="s">
        <v>460</v>
      </c>
      <c r="S107" s="200">
        <v>50</v>
      </c>
      <c r="T107" s="201"/>
      <c r="U107" s="202"/>
      <c r="V107" s="203"/>
      <c r="W107" s="236"/>
      <c r="X107" s="237"/>
      <c r="Y107" s="238"/>
      <c r="Z107" s="239"/>
      <c r="AA107" s="240"/>
      <c r="AB107" s="26"/>
      <c r="AC107" s="27"/>
      <c r="AD107" s="36" t="str">
        <f t="shared" si="15"/>
        <v/>
      </c>
      <c r="AE107" s="28"/>
      <c r="AF107" s="29"/>
      <c r="AG107" s="30"/>
      <c r="AH107" s="187" t="s">
        <v>948</v>
      </c>
      <c r="AI107" s="187"/>
      <c r="AJ107" s="187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425</v>
      </c>
      <c r="E108" s="18" t="s">
        <v>428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145</v>
      </c>
      <c r="L108" s="35">
        <f t="shared" si="18"/>
        <v>0</v>
      </c>
      <c r="M108" s="37" t="s">
        <v>186</v>
      </c>
      <c r="N108" s="38">
        <v>95</v>
      </c>
      <c r="O108" s="150"/>
      <c r="P108" s="146" t="s">
        <v>328</v>
      </c>
      <c r="Q108" s="39">
        <v>44791</v>
      </c>
      <c r="R108" s="199" t="s">
        <v>460</v>
      </c>
      <c r="S108" s="200">
        <v>50</v>
      </c>
      <c r="T108" s="201"/>
      <c r="U108" s="202"/>
      <c r="V108" s="203"/>
      <c r="W108" s="236"/>
      <c r="X108" s="237"/>
      <c r="Y108" s="238"/>
      <c r="Z108" s="239"/>
      <c r="AA108" s="240"/>
      <c r="AB108" s="26"/>
      <c r="AC108" s="27"/>
      <c r="AD108" s="36" t="str">
        <f t="shared" si="15"/>
        <v/>
      </c>
      <c r="AE108" s="28"/>
      <c r="AF108" s="29"/>
      <c r="AG108" s="30"/>
      <c r="AH108" s="187" t="s">
        <v>948</v>
      </c>
      <c r="AI108" s="187"/>
      <c r="AJ108" s="187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429</v>
      </c>
      <c r="E109" s="18" t="s">
        <v>430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0"/>
      <c r="P109" s="146"/>
      <c r="Q109" s="39"/>
      <c r="R109" s="199"/>
      <c r="S109" s="200"/>
      <c r="T109" s="201"/>
      <c r="U109" s="202"/>
      <c r="V109" s="203"/>
      <c r="W109" s="236"/>
      <c r="X109" s="237"/>
      <c r="Y109" s="238"/>
      <c r="Z109" s="239"/>
      <c r="AA109" s="240"/>
      <c r="AB109" s="26"/>
      <c r="AC109" s="27"/>
      <c r="AD109" s="36" t="str">
        <f t="shared" si="15"/>
        <v/>
      </c>
      <c r="AE109" s="28"/>
      <c r="AF109" s="29"/>
      <c r="AG109" s="30"/>
      <c r="AH109" s="187" t="s">
        <v>431</v>
      </c>
      <c r="AI109" s="187"/>
      <c r="AJ109" s="187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432</v>
      </c>
      <c r="E110" s="18" t="s">
        <v>433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0"/>
      <c r="P110" s="146"/>
      <c r="Q110" s="39"/>
      <c r="R110" s="199"/>
      <c r="S110" s="200"/>
      <c r="T110" s="201"/>
      <c r="U110" s="202"/>
      <c r="V110" s="203"/>
      <c r="W110" s="236"/>
      <c r="X110" s="237"/>
      <c r="Y110" s="238"/>
      <c r="Z110" s="239"/>
      <c r="AA110" s="240"/>
      <c r="AB110" s="26"/>
      <c r="AC110" s="27"/>
      <c r="AD110" s="36" t="str">
        <f t="shared" si="15"/>
        <v/>
      </c>
      <c r="AE110" s="28"/>
      <c r="AF110" s="29"/>
      <c r="AG110" s="30"/>
      <c r="AH110" s="187" t="s">
        <v>434</v>
      </c>
      <c r="AI110" s="187"/>
      <c r="AJ110" s="187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436</v>
      </c>
      <c r="E111" s="18" t="s">
        <v>441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0" t="s">
        <v>437</v>
      </c>
      <c r="P111" s="146" t="s">
        <v>328</v>
      </c>
      <c r="Q111" s="39">
        <v>44791</v>
      </c>
      <c r="R111" s="199"/>
      <c r="S111" s="200"/>
      <c r="T111" s="201"/>
      <c r="U111" s="202"/>
      <c r="V111" s="203"/>
      <c r="W111" s="236"/>
      <c r="X111" s="237"/>
      <c r="Y111" s="238"/>
      <c r="Z111" s="239"/>
      <c r="AA111" s="240"/>
      <c r="AB111" s="26"/>
      <c r="AC111" s="27"/>
      <c r="AD111" s="36" t="str">
        <f t="shared" si="15"/>
        <v/>
      </c>
      <c r="AE111" s="28"/>
      <c r="AF111" s="29"/>
      <c r="AG111" s="30"/>
      <c r="AH111" s="187" t="s">
        <v>503</v>
      </c>
      <c r="AI111" s="187" t="s">
        <v>502</v>
      </c>
      <c r="AJ111" s="187"/>
    </row>
    <row r="112" spans="1:36" s="4" customFormat="1" ht="15" customHeight="1" x14ac:dyDescent="0.15">
      <c r="A112" s="14" t="s">
        <v>6</v>
      </c>
      <c r="B112" s="15" t="s">
        <v>7</v>
      </c>
      <c r="C112" s="166" t="s">
        <v>442</v>
      </c>
      <c r="D112" s="17" t="s">
        <v>438</v>
      </c>
      <c r="E112" s="167" t="s">
        <v>439</v>
      </c>
      <c r="F112" s="19">
        <v>42798</v>
      </c>
      <c r="G112" s="168">
        <f t="shared" si="19"/>
        <v>90</v>
      </c>
      <c r="H112" s="12" t="s">
        <v>30</v>
      </c>
      <c r="I112" s="169">
        <f t="shared" si="16"/>
        <v>90</v>
      </c>
      <c r="J112" s="11"/>
      <c r="K112" s="170">
        <v>90</v>
      </c>
      <c r="L112" s="171">
        <f t="shared" si="18"/>
        <v>0</v>
      </c>
      <c r="M112" s="37" t="s">
        <v>107</v>
      </c>
      <c r="N112" s="172">
        <v>90</v>
      </c>
      <c r="O112" s="173" t="s">
        <v>440</v>
      </c>
      <c r="P112" s="174" t="s">
        <v>114</v>
      </c>
      <c r="Q112" s="175">
        <v>44763</v>
      </c>
      <c r="R112" s="199"/>
      <c r="S112" s="205"/>
      <c r="T112" s="206"/>
      <c r="U112" s="207"/>
      <c r="V112" s="208"/>
      <c r="W112" s="236"/>
      <c r="X112" s="241"/>
      <c r="Y112" s="242"/>
      <c r="Z112" s="243"/>
      <c r="AA112" s="244"/>
      <c r="AB112" s="26"/>
      <c r="AC112" s="27"/>
      <c r="AD112" s="176" t="str">
        <f t="shared" si="15"/>
        <v/>
      </c>
      <c r="AE112" s="177"/>
      <c r="AF112" s="29"/>
      <c r="AG112" s="30"/>
      <c r="AH112" s="187" t="s">
        <v>504</v>
      </c>
      <c r="AI112" s="187"/>
      <c r="AJ112" s="187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443</v>
      </c>
      <c r="E113" s="18" t="s">
        <v>444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0" t="s">
        <v>445</v>
      </c>
      <c r="P113" s="146" t="s">
        <v>133</v>
      </c>
      <c r="Q113" s="39">
        <v>44849</v>
      </c>
      <c r="R113" s="199" t="s">
        <v>107</v>
      </c>
      <c r="S113" s="200">
        <v>42.5</v>
      </c>
      <c r="T113" s="201" t="s">
        <v>446</v>
      </c>
      <c r="U113" s="202" t="s">
        <v>150</v>
      </c>
      <c r="V113" s="203"/>
      <c r="W113" s="246" t="s">
        <v>107</v>
      </c>
      <c r="X113" s="247">
        <v>85</v>
      </c>
      <c r="Y113" s="248" t="s">
        <v>447</v>
      </c>
      <c r="Z113" s="249" t="s">
        <v>463</v>
      </c>
      <c r="AA113" s="240"/>
      <c r="AB113" s="26"/>
      <c r="AC113" s="27"/>
      <c r="AD113" s="36" t="str">
        <f t="shared" si="15"/>
        <v/>
      </c>
      <c r="AE113" s="28"/>
      <c r="AF113" s="29"/>
      <c r="AG113" s="30"/>
      <c r="AH113" s="187" t="s">
        <v>500</v>
      </c>
      <c r="AI113" s="187" t="s">
        <v>501</v>
      </c>
      <c r="AJ113" s="187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448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0" t="s">
        <v>449</v>
      </c>
      <c r="P114" s="146" t="s">
        <v>125</v>
      </c>
      <c r="Q114" s="39">
        <v>44821</v>
      </c>
      <c r="R114" s="199" t="s">
        <v>107</v>
      </c>
      <c r="S114" s="200">
        <v>68.33</v>
      </c>
      <c r="T114" s="201" t="s">
        <v>449</v>
      </c>
      <c r="U114" s="202" t="s">
        <v>133</v>
      </c>
      <c r="V114" s="203">
        <v>44849</v>
      </c>
      <c r="W114" s="236" t="s">
        <v>107</v>
      </c>
      <c r="X114" s="237">
        <v>68.33</v>
      </c>
      <c r="Y114" s="238" t="s">
        <v>449</v>
      </c>
      <c r="Z114" s="239" t="s">
        <v>150</v>
      </c>
      <c r="AA114" s="240"/>
      <c r="AB114" s="26"/>
      <c r="AC114" s="27"/>
      <c r="AD114" s="36" t="str">
        <f t="shared" si="15"/>
        <v/>
      </c>
      <c r="AE114" s="28"/>
      <c r="AF114" s="29"/>
      <c r="AG114" s="30"/>
      <c r="AH114" s="187" t="s">
        <v>179</v>
      </c>
      <c r="AI114" s="187"/>
      <c r="AJ114" s="187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452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0" t="s">
        <v>453</v>
      </c>
      <c r="P115" s="146" t="s">
        <v>328</v>
      </c>
      <c r="Q115" s="39">
        <v>44793</v>
      </c>
      <c r="R115" s="199"/>
      <c r="S115" s="200"/>
      <c r="T115" s="201"/>
      <c r="U115" s="202"/>
      <c r="V115" s="203"/>
      <c r="W115" s="236"/>
      <c r="X115" s="237"/>
      <c r="Y115" s="238"/>
      <c r="Z115" s="239"/>
      <c r="AA115" s="240"/>
      <c r="AB115" s="26"/>
      <c r="AC115" s="27"/>
      <c r="AD115" s="36" t="str">
        <f t="shared" si="15"/>
        <v/>
      </c>
      <c r="AE115" s="28"/>
      <c r="AF115" s="29"/>
      <c r="AG115" s="30"/>
      <c r="AH115" s="187" t="s">
        <v>480</v>
      </c>
      <c r="AI115" s="187"/>
      <c r="AJ115" s="187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464</v>
      </c>
      <c r="E116" s="18" t="s">
        <v>366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0" t="s">
        <v>465</v>
      </c>
      <c r="P116" s="146" t="s">
        <v>328</v>
      </c>
      <c r="Q116" s="39">
        <v>44793</v>
      </c>
      <c r="R116" s="199"/>
      <c r="S116" s="200"/>
      <c r="T116" s="201"/>
      <c r="U116" s="202"/>
      <c r="V116" s="203"/>
      <c r="W116" s="236"/>
      <c r="X116" s="237"/>
      <c r="Y116" s="238"/>
      <c r="Z116" s="239"/>
      <c r="AA116" s="240"/>
      <c r="AB116" s="26"/>
      <c r="AC116" s="27"/>
      <c r="AD116" s="36" t="str">
        <f t="shared" si="15"/>
        <v/>
      </c>
      <c r="AE116" s="28"/>
      <c r="AF116" s="29"/>
      <c r="AG116" s="30"/>
      <c r="AH116" s="187" t="s">
        <v>481</v>
      </c>
      <c r="AI116" s="187"/>
      <c r="AJ116" s="187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466</v>
      </c>
      <c r="E117" s="18" t="s">
        <v>467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0" t="s">
        <v>468</v>
      </c>
      <c r="P117" s="146" t="s">
        <v>125</v>
      </c>
      <c r="Q117" s="39">
        <v>44842</v>
      </c>
      <c r="R117" s="199" t="s">
        <v>107</v>
      </c>
      <c r="S117" s="271">
        <v>100</v>
      </c>
      <c r="T117" s="272" t="s">
        <v>469</v>
      </c>
      <c r="U117" s="202" t="s">
        <v>980</v>
      </c>
      <c r="V117" s="203">
        <v>44863</v>
      </c>
      <c r="W117" s="236"/>
      <c r="X117" s="237"/>
      <c r="Y117" s="238"/>
      <c r="Z117" s="239"/>
      <c r="AA117" s="240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7" t="s">
        <v>477</v>
      </c>
      <c r="AI117" s="187" t="s">
        <v>478</v>
      </c>
      <c r="AJ117" s="187" t="s">
        <v>479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470</v>
      </c>
      <c r="E118" s="18" t="s">
        <v>471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460</v>
      </c>
      <c r="N118" s="38">
        <v>50</v>
      </c>
      <c r="O118" s="150"/>
      <c r="P118" s="146"/>
      <c r="Q118" s="39"/>
      <c r="R118" s="199" t="s">
        <v>107</v>
      </c>
      <c r="S118" s="200">
        <v>95</v>
      </c>
      <c r="T118" s="201" t="s">
        <v>472</v>
      </c>
      <c r="U118" s="202" t="s">
        <v>125</v>
      </c>
      <c r="V118" s="203">
        <v>44814</v>
      </c>
      <c r="W118" s="236"/>
      <c r="X118" s="237"/>
      <c r="Y118" s="238"/>
      <c r="Z118" s="239"/>
      <c r="AA118" s="240"/>
      <c r="AB118" s="26"/>
      <c r="AC118" s="27"/>
      <c r="AD118" s="36" t="str">
        <f t="shared" si="21"/>
        <v/>
      </c>
      <c r="AE118" s="28"/>
      <c r="AF118" s="29"/>
      <c r="AG118" s="30"/>
      <c r="AH118" s="187" t="s">
        <v>473</v>
      </c>
      <c r="AI118" s="187"/>
      <c r="AJ118" s="187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474</v>
      </c>
      <c r="E119" s="18" t="s">
        <v>475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0"/>
      <c r="P119" s="146" t="s">
        <v>1063</v>
      </c>
      <c r="Q119" s="39"/>
      <c r="R119" s="199"/>
      <c r="S119" s="200"/>
      <c r="T119" s="201"/>
      <c r="U119" s="202"/>
      <c r="V119" s="203"/>
      <c r="W119" s="236"/>
      <c r="X119" s="237"/>
      <c r="Y119" s="238"/>
      <c r="Z119" s="239"/>
      <c r="AA119" s="240"/>
      <c r="AB119" s="26"/>
      <c r="AC119" s="27"/>
      <c r="AD119" s="36" t="str">
        <f t="shared" si="21"/>
        <v/>
      </c>
      <c r="AE119" s="28"/>
      <c r="AF119" s="29"/>
      <c r="AG119" s="30"/>
      <c r="AH119" s="187" t="s">
        <v>476</v>
      </c>
      <c r="AI119" s="187"/>
      <c r="AJ119" s="187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470</v>
      </c>
      <c r="E120" s="18" t="s">
        <v>482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0"/>
      <c r="P120" s="146"/>
      <c r="Q120" s="39"/>
      <c r="R120" s="199"/>
      <c r="S120" s="200"/>
      <c r="T120" s="201"/>
      <c r="U120" s="202"/>
      <c r="V120" s="203"/>
      <c r="W120" s="236"/>
      <c r="X120" s="237"/>
      <c r="Y120" s="238"/>
      <c r="Z120" s="239"/>
      <c r="AA120" s="240"/>
      <c r="AB120" s="26"/>
      <c r="AC120" s="27"/>
      <c r="AD120" s="36" t="str">
        <f t="shared" si="21"/>
        <v/>
      </c>
      <c r="AE120" s="28"/>
      <c r="AF120" s="29"/>
      <c r="AG120" s="30"/>
      <c r="AH120" s="187" t="s">
        <v>483</v>
      </c>
      <c r="AI120" s="187"/>
      <c r="AJ120" s="187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484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487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0" t="s">
        <v>485</v>
      </c>
      <c r="P121" s="146" t="s">
        <v>328</v>
      </c>
      <c r="Q121" s="39">
        <v>44800</v>
      </c>
      <c r="R121" s="199" t="s">
        <v>107</v>
      </c>
      <c r="S121" s="200">
        <v>85</v>
      </c>
      <c r="T121" s="201" t="s">
        <v>486</v>
      </c>
      <c r="U121" s="202" t="s">
        <v>125</v>
      </c>
      <c r="V121" s="203">
        <v>44814</v>
      </c>
      <c r="W121" s="236"/>
      <c r="X121" s="237"/>
      <c r="Y121" s="238"/>
      <c r="Z121" s="239"/>
      <c r="AA121" s="240"/>
      <c r="AB121" s="26"/>
      <c r="AC121" s="27"/>
      <c r="AD121" s="36" t="str">
        <f t="shared" si="21"/>
        <v/>
      </c>
      <c r="AE121" s="28"/>
      <c r="AF121" s="29"/>
      <c r="AG121" s="30"/>
      <c r="AH121" s="187" t="s">
        <v>488</v>
      </c>
      <c r="AI121" s="187"/>
      <c r="AJ121" s="187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489</v>
      </c>
      <c r="E122" s="18" t="s">
        <v>490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0" t="s">
        <v>494</v>
      </c>
      <c r="P122" s="146" t="s">
        <v>328</v>
      </c>
      <c r="Q122" s="39">
        <v>44821</v>
      </c>
      <c r="R122" s="199" t="s">
        <v>107</v>
      </c>
      <c r="S122" s="200">
        <v>85</v>
      </c>
      <c r="T122" s="201" t="s">
        <v>495</v>
      </c>
      <c r="U122" s="202" t="s">
        <v>125</v>
      </c>
      <c r="V122" s="203">
        <v>44827</v>
      </c>
      <c r="W122" s="236" t="s">
        <v>460</v>
      </c>
      <c r="X122" s="237">
        <v>50</v>
      </c>
      <c r="Y122" s="238"/>
      <c r="Z122" s="239"/>
      <c r="AA122" s="240"/>
      <c r="AB122" s="26"/>
      <c r="AC122" s="27"/>
      <c r="AD122" s="36" t="str">
        <f t="shared" si="21"/>
        <v/>
      </c>
      <c r="AE122" s="28"/>
      <c r="AF122" s="29"/>
      <c r="AG122" s="30"/>
      <c r="AH122" s="187" t="s">
        <v>491</v>
      </c>
      <c r="AI122" s="187"/>
      <c r="AJ122" s="187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492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493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0" t="s">
        <v>496</v>
      </c>
      <c r="P123" s="146" t="s">
        <v>328</v>
      </c>
      <c r="Q123" s="39">
        <v>44800</v>
      </c>
      <c r="R123" s="199" t="s">
        <v>107</v>
      </c>
      <c r="S123" s="200">
        <v>85</v>
      </c>
      <c r="T123" s="201" t="s">
        <v>497</v>
      </c>
      <c r="U123" s="202" t="s">
        <v>125</v>
      </c>
      <c r="V123" s="203">
        <v>44814</v>
      </c>
      <c r="W123" s="236"/>
      <c r="X123" s="237"/>
      <c r="Y123" s="238"/>
      <c r="Z123" s="239"/>
      <c r="AA123" s="240"/>
      <c r="AB123" s="26"/>
      <c r="AC123" s="27"/>
      <c r="AD123" s="36" t="str">
        <f t="shared" si="21"/>
        <v/>
      </c>
      <c r="AE123" s="28"/>
      <c r="AF123" s="29"/>
      <c r="AG123" s="30"/>
      <c r="AH123" s="187" t="s">
        <v>498</v>
      </c>
      <c r="AI123" s="187" t="s">
        <v>499</v>
      </c>
      <c r="AJ123" s="187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506</v>
      </c>
      <c r="E124" s="18" t="s">
        <v>507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0" t="s">
        <v>850</v>
      </c>
      <c r="P124" s="146" t="s">
        <v>125</v>
      </c>
      <c r="Q124" s="39">
        <v>44831</v>
      </c>
      <c r="R124" s="199"/>
      <c r="S124" s="200"/>
      <c r="T124" s="201"/>
      <c r="U124" s="202"/>
      <c r="V124" s="203"/>
      <c r="W124" s="236"/>
      <c r="X124" s="237"/>
      <c r="Y124" s="238"/>
      <c r="Z124" s="239"/>
      <c r="AA124" s="240"/>
      <c r="AB124" s="26"/>
      <c r="AC124" s="27"/>
      <c r="AD124" s="36" t="str">
        <f t="shared" si="21"/>
        <v/>
      </c>
      <c r="AE124" s="28"/>
      <c r="AF124" s="29"/>
      <c r="AG124" s="30"/>
      <c r="AH124" s="187" t="s">
        <v>508</v>
      </c>
      <c r="AI124" s="187" t="s">
        <v>509</v>
      </c>
      <c r="AJ124" s="187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510</v>
      </c>
      <c r="E125" s="18" t="s">
        <v>511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0" t="s">
        <v>515</v>
      </c>
      <c r="P125" s="146" t="s">
        <v>125</v>
      </c>
      <c r="Q125" s="39">
        <v>44814</v>
      </c>
      <c r="R125" s="199"/>
      <c r="S125" s="200"/>
      <c r="T125" s="201"/>
      <c r="U125" s="202"/>
      <c r="V125" s="203"/>
      <c r="W125" s="236"/>
      <c r="X125" s="237"/>
      <c r="Y125" s="238"/>
      <c r="Z125" s="239"/>
      <c r="AA125" s="240"/>
      <c r="AB125" s="26"/>
      <c r="AC125" s="27"/>
      <c r="AD125" s="36" t="str">
        <f t="shared" si="21"/>
        <v/>
      </c>
      <c r="AE125" s="28"/>
      <c r="AF125" s="29"/>
      <c r="AG125" s="30"/>
      <c r="AH125" s="187" t="s">
        <v>512</v>
      </c>
      <c r="AI125" s="187"/>
      <c r="AJ125" s="187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513</v>
      </c>
      <c r="E126" s="18" t="s">
        <v>514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0" t="s">
        <v>516</v>
      </c>
      <c r="P126" s="146" t="s">
        <v>125</v>
      </c>
      <c r="Q126" s="39">
        <v>44809</v>
      </c>
      <c r="R126" s="199" t="s">
        <v>107</v>
      </c>
      <c r="S126" s="200">
        <v>42.5</v>
      </c>
      <c r="T126" s="201" t="s">
        <v>517</v>
      </c>
      <c r="U126" s="202" t="s">
        <v>133</v>
      </c>
      <c r="V126" s="203">
        <v>44849</v>
      </c>
      <c r="W126" s="236" t="s">
        <v>107</v>
      </c>
      <c r="X126" s="237">
        <v>42.5</v>
      </c>
      <c r="Y126" s="238" t="s">
        <v>518</v>
      </c>
      <c r="Z126" s="239" t="s">
        <v>150</v>
      </c>
      <c r="AA126" s="240"/>
      <c r="AB126" s="26"/>
      <c r="AC126" s="27"/>
      <c r="AD126" s="36" t="str">
        <f t="shared" si="21"/>
        <v/>
      </c>
      <c r="AE126" s="28"/>
      <c r="AF126" s="29"/>
      <c r="AG126" s="30"/>
      <c r="AH126" s="187" t="s">
        <v>519</v>
      </c>
      <c r="AI126" s="187" t="s">
        <v>520</v>
      </c>
      <c r="AJ126" s="187" t="s">
        <v>521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522</v>
      </c>
      <c r="E127" s="18" t="s">
        <v>523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0"/>
      <c r="P127" s="146" t="s">
        <v>125</v>
      </c>
      <c r="Q127" s="39">
        <v>44837</v>
      </c>
      <c r="R127" s="199"/>
      <c r="S127" s="200"/>
      <c r="T127" s="201"/>
      <c r="U127" s="202"/>
      <c r="V127" s="203"/>
      <c r="W127" s="236"/>
      <c r="X127" s="237"/>
      <c r="Y127" s="238"/>
      <c r="Z127" s="239"/>
      <c r="AA127" s="240"/>
      <c r="AB127" s="26"/>
      <c r="AC127" s="27"/>
      <c r="AD127" s="36" t="str">
        <f t="shared" si="21"/>
        <v/>
      </c>
      <c r="AE127" s="28"/>
      <c r="AF127" s="29"/>
      <c r="AG127" s="30"/>
      <c r="AH127" s="187" t="s">
        <v>524</v>
      </c>
      <c r="AI127" s="187"/>
      <c r="AJ127" s="187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525</v>
      </c>
      <c r="E128" s="18" t="s">
        <v>526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 t="s">
        <v>979</v>
      </c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0" t="s">
        <v>527</v>
      </c>
      <c r="P128" s="146" t="s">
        <v>328</v>
      </c>
      <c r="Q128" s="39">
        <v>44800</v>
      </c>
      <c r="R128" s="199" t="s">
        <v>107</v>
      </c>
      <c r="S128" s="200">
        <v>40</v>
      </c>
      <c r="T128" s="201" t="s">
        <v>528</v>
      </c>
      <c r="U128" s="202" t="s">
        <v>133</v>
      </c>
      <c r="V128" s="203">
        <v>44849</v>
      </c>
      <c r="W128" s="236" t="s">
        <v>107</v>
      </c>
      <c r="X128" s="237">
        <v>40</v>
      </c>
      <c r="Y128" s="238" t="s">
        <v>529</v>
      </c>
      <c r="Z128" s="239" t="s">
        <v>150</v>
      </c>
      <c r="AA128" s="240"/>
      <c r="AB128" s="26"/>
      <c r="AC128" s="27"/>
      <c r="AD128" s="36" t="str">
        <f t="shared" si="21"/>
        <v/>
      </c>
      <c r="AE128" s="28"/>
      <c r="AF128" s="29"/>
      <c r="AG128" s="30"/>
      <c r="AH128" s="187" t="s">
        <v>585</v>
      </c>
      <c r="AI128" s="187" t="s">
        <v>586</v>
      </c>
      <c r="AJ128" s="187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530</v>
      </c>
      <c r="E129" s="18" t="s">
        <v>531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0"/>
      <c r="P129" s="146"/>
      <c r="Q129" s="39"/>
      <c r="R129" s="199"/>
      <c r="S129" s="200"/>
      <c r="T129" s="201"/>
      <c r="U129" s="202"/>
      <c r="V129" s="203"/>
      <c r="W129" s="236"/>
      <c r="X129" s="237"/>
      <c r="Y129" s="238"/>
      <c r="Z129" s="239"/>
      <c r="AA129" s="240"/>
      <c r="AB129" s="26"/>
      <c r="AC129" s="27"/>
      <c r="AD129" s="36" t="str">
        <f t="shared" si="21"/>
        <v/>
      </c>
      <c r="AE129" s="28"/>
      <c r="AF129" s="29"/>
      <c r="AG129" s="30"/>
      <c r="AH129" s="187" t="s">
        <v>532</v>
      </c>
      <c r="AI129" s="187"/>
      <c r="AJ129" s="187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533</v>
      </c>
      <c r="E130" s="18" t="s">
        <v>534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0" t="s">
        <v>537</v>
      </c>
      <c r="P130" s="146" t="s">
        <v>125</v>
      </c>
      <c r="Q130" s="39">
        <v>44809</v>
      </c>
      <c r="R130" s="199" t="s">
        <v>107</v>
      </c>
      <c r="S130" s="200">
        <v>80</v>
      </c>
      <c r="T130" s="201" t="s">
        <v>538</v>
      </c>
      <c r="U130" s="202" t="s">
        <v>133</v>
      </c>
      <c r="V130" s="203">
        <v>44849</v>
      </c>
      <c r="W130" s="236"/>
      <c r="X130" s="237"/>
      <c r="Y130" s="238"/>
      <c r="Z130" s="239"/>
      <c r="AA130" s="240"/>
      <c r="AB130" s="26"/>
      <c r="AC130" s="27"/>
      <c r="AD130" s="36" t="str">
        <f t="shared" si="21"/>
        <v/>
      </c>
      <c r="AE130" s="28"/>
      <c r="AF130" s="29"/>
      <c r="AG130" s="30"/>
      <c r="AH130" s="187" t="s">
        <v>535</v>
      </c>
      <c r="AI130" s="187" t="s">
        <v>536</v>
      </c>
      <c r="AJ130" s="187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539</v>
      </c>
      <c r="E131" s="18" t="s">
        <v>540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541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0" t="s">
        <v>542</v>
      </c>
      <c r="P131" s="146" t="s">
        <v>125</v>
      </c>
      <c r="Q131" s="39">
        <v>44809</v>
      </c>
      <c r="R131" s="199"/>
      <c r="S131" s="200"/>
      <c r="T131" s="201"/>
      <c r="U131" s="202"/>
      <c r="V131" s="203"/>
      <c r="W131" s="236"/>
      <c r="X131" s="237"/>
      <c r="Y131" s="238"/>
      <c r="Z131" s="239"/>
      <c r="AA131" s="240"/>
      <c r="AB131" s="26"/>
      <c r="AC131" s="27"/>
      <c r="AD131" s="36" t="str">
        <f t="shared" si="21"/>
        <v/>
      </c>
      <c r="AE131" s="28"/>
      <c r="AF131" s="29"/>
      <c r="AG131" s="30"/>
      <c r="AH131" s="187" t="s">
        <v>543</v>
      </c>
      <c r="AI131" s="187" t="s">
        <v>597</v>
      </c>
      <c r="AJ131" s="187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544</v>
      </c>
      <c r="E132" s="18" t="s">
        <v>545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546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0" t="s">
        <v>547</v>
      </c>
      <c r="P132" s="146" t="s">
        <v>125</v>
      </c>
      <c r="Q132" s="39">
        <v>44809</v>
      </c>
      <c r="R132" s="199"/>
      <c r="S132" s="200"/>
      <c r="T132" s="201"/>
      <c r="U132" s="202"/>
      <c r="V132" s="203"/>
      <c r="W132" s="236"/>
      <c r="X132" s="237"/>
      <c r="Y132" s="238"/>
      <c r="Z132" s="239"/>
      <c r="AA132" s="240"/>
      <c r="AB132" s="26"/>
      <c r="AC132" s="27"/>
      <c r="AD132" s="36" t="str">
        <f t="shared" si="21"/>
        <v/>
      </c>
      <c r="AE132" s="28"/>
      <c r="AF132" s="29"/>
      <c r="AG132" s="30"/>
      <c r="AH132" s="187" t="s">
        <v>548</v>
      </c>
      <c r="AI132" s="187" t="s">
        <v>549</v>
      </c>
      <c r="AJ132" s="187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550</v>
      </c>
      <c r="E133" s="18" t="s">
        <v>551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0" t="s">
        <v>552</v>
      </c>
      <c r="P133" s="146" t="s">
        <v>125</v>
      </c>
      <c r="Q133" s="39">
        <v>44809</v>
      </c>
      <c r="R133" s="199"/>
      <c r="S133" s="200"/>
      <c r="T133" s="201"/>
      <c r="U133" s="202"/>
      <c r="V133" s="203"/>
      <c r="W133" s="236"/>
      <c r="X133" s="237"/>
      <c r="Y133" s="238"/>
      <c r="Z133" s="239"/>
      <c r="AA133" s="240"/>
      <c r="AB133" s="26"/>
      <c r="AC133" s="27"/>
      <c r="AD133" s="36" t="str">
        <f t="shared" si="21"/>
        <v/>
      </c>
      <c r="AE133" s="28"/>
      <c r="AF133" s="29"/>
      <c r="AG133" s="30"/>
      <c r="AH133" s="187" t="s">
        <v>553</v>
      </c>
      <c r="AI133" s="187"/>
      <c r="AJ133" s="187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554</v>
      </c>
      <c r="E134" s="18" t="s">
        <v>555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0" t="s">
        <v>557</v>
      </c>
      <c r="P134" s="146" t="s">
        <v>125</v>
      </c>
      <c r="Q134" s="39">
        <v>44809</v>
      </c>
      <c r="R134" s="199" t="s">
        <v>107</v>
      </c>
      <c r="S134" s="200">
        <v>60</v>
      </c>
      <c r="T134" s="201" t="s">
        <v>558</v>
      </c>
      <c r="U134" s="202" t="s">
        <v>133</v>
      </c>
      <c r="V134" s="203">
        <v>44849</v>
      </c>
      <c r="W134" s="236" t="s">
        <v>107</v>
      </c>
      <c r="X134" s="237">
        <v>50</v>
      </c>
      <c r="Y134" s="238" t="s">
        <v>559</v>
      </c>
      <c r="Z134" s="239" t="s">
        <v>150</v>
      </c>
      <c r="AA134" s="240"/>
      <c r="AB134" s="26"/>
      <c r="AC134" s="27"/>
      <c r="AD134" s="36" t="str">
        <f t="shared" si="21"/>
        <v/>
      </c>
      <c r="AE134" s="28"/>
      <c r="AF134" s="29"/>
      <c r="AG134" s="30"/>
      <c r="AH134" s="187" t="s">
        <v>556</v>
      </c>
      <c r="AI134" s="187"/>
      <c r="AJ134" s="187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560</v>
      </c>
      <c r="E135" s="18" t="s">
        <v>561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0"/>
      <c r="P135" s="146"/>
      <c r="Q135" s="39"/>
      <c r="R135" s="199"/>
      <c r="S135" s="200"/>
      <c r="T135" s="201"/>
      <c r="U135" s="202"/>
      <c r="V135" s="203"/>
      <c r="W135" s="236"/>
      <c r="X135" s="237"/>
      <c r="Y135" s="238"/>
      <c r="Z135" s="239"/>
      <c r="AA135" s="240"/>
      <c r="AB135" s="26"/>
      <c r="AC135" s="27"/>
      <c r="AD135" s="36" t="str">
        <f t="shared" si="21"/>
        <v/>
      </c>
      <c r="AE135" s="28"/>
      <c r="AF135" s="29"/>
      <c r="AG135" s="30"/>
      <c r="AH135" s="187" t="s">
        <v>562</v>
      </c>
      <c r="AI135" s="187"/>
      <c r="AJ135" s="187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563</v>
      </c>
      <c r="D136" s="17" t="s">
        <v>530</v>
      </c>
      <c r="E136" s="18" t="s">
        <v>564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0"/>
      <c r="P136" s="146"/>
      <c r="Q136" s="39"/>
      <c r="R136" s="199"/>
      <c r="S136" s="200"/>
      <c r="T136" s="201"/>
      <c r="U136" s="202"/>
      <c r="V136" s="203"/>
      <c r="W136" s="236"/>
      <c r="X136" s="237"/>
      <c r="Y136" s="238"/>
      <c r="Z136" s="239"/>
      <c r="AA136" s="240"/>
      <c r="AB136" s="26"/>
      <c r="AC136" s="27"/>
      <c r="AD136" s="36" t="str">
        <f t="shared" si="21"/>
        <v/>
      </c>
      <c r="AE136" s="28"/>
      <c r="AF136" s="29"/>
      <c r="AG136" s="30"/>
      <c r="AH136" s="187" t="s">
        <v>532</v>
      </c>
      <c r="AI136" s="187"/>
      <c r="AJ136" s="187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563</v>
      </c>
      <c r="D137" s="17" t="s">
        <v>565</v>
      </c>
      <c r="E137" s="18" t="s">
        <v>566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0"/>
      <c r="P137" s="146"/>
      <c r="Q137" s="39"/>
      <c r="R137" s="199"/>
      <c r="S137" s="200"/>
      <c r="T137" s="201"/>
      <c r="U137" s="202"/>
      <c r="V137" s="203"/>
      <c r="W137" s="236"/>
      <c r="X137" s="237"/>
      <c r="Y137" s="238"/>
      <c r="Z137" s="239"/>
      <c r="AA137" s="240"/>
      <c r="AB137" s="26"/>
      <c r="AC137" s="27"/>
      <c r="AD137" s="36" t="str">
        <f t="shared" si="21"/>
        <v/>
      </c>
      <c r="AE137" s="28"/>
      <c r="AF137" s="29"/>
      <c r="AG137" s="30"/>
      <c r="AH137" s="187"/>
      <c r="AI137" s="187"/>
      <c r="AJ137" s="187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568</v>
      </c>
      <c r="E138" s="18" t="s">
        <v>569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0"/>
      <c r="P138" s="146"/>
      <c r="Q138" s="39"/>
      <c r="R138" s="199"/>
      <c r="S138" s="200"/>
      <c r="T138" s="201"/>
      <c r="U138" s="202"/>
      <c r="V138" s="203"/>
      <c r="W138" s="236"/>
      <c r="X138" s="237"/>
      <c r="Y138" s="238"/>
      <c r="Z138" s="239"/>
      <c r="AA138" s="240"/>
      <c r="AB138" s="26"/>
      <c r="AC138" s="27"/>
      <c r="AD138" s="36" t="str">
        <f t="shared" si="21"/>
        <v/>
      </c>
      <c r="AE138" s="28"/>
      <c r="AF138" s="29"/>
      <c r="AG138" s="30"/>
      <c r="AH138" s="187" t="s">
        <v>570</v>
      </c>
      <c r="AI138" s="187"/>
      <c r="AJ138" s="187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573</v>
      </c>
      <c r="E139" s="18" t="s">
        <v>574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0"/>
      <c r="P139" s="146"/>
      <c r="Q139" s="39"/>
      <c r="R139" s="199"/>
      <c r="S139" s="200"/>
      <c r="T139" s="201"/>
      <c r="U139" s="202"/>
      <c r="V139" s="203"/>
      <c r="W139" s="236"/>
      <c r="X139" s="237"/>
      <c r="Y139" s="238"/>
      <c r="Z139" s="239"/>
      <c r="AA139" s="240"/>
      <c r="AB139" s="26"/>
      <c r="AC139" s="27"/>
      <c r="AD139" s="36" t="str">
        <f t="shared" si="21"/>
        <v/>
      </c>
      <c r="AE139" s="28"/>
      <c r="AF139" s="29"/>
      <c r="AG139" s="30"/>
      <c r="AH139" s="187" t="s">
        <v>575</v>
      </c>
      <c r="AI139" s="187" t="s">
        <v>576</v>
      </c>
      <c r="AJ139" s="187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577</v>
      </c>
      <c r="E140" s="18" t="s">
        <v>578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0"/>
      <c r="P140" s="146"/>
      <c r="Q140" s="39"/>
      <c r="R140" s="199"/>
      <c r="S140" s="200"/>
      <c r="T140" s="201"/>
      <c r="U140" s="202"/>
      <c r="V140" s="203"/>
      <c r="W140" s="236"/>
      <c r="X140" s="237"/>
      <c r="Y140" s="238"/>
      <c r="Z140" s="239"/>
      <c r="AA140" s="240"/>
      <c r="AB140" s="26"/>
      <c r="AC140" s="27"/>
      <c r="AD140" s="36" t="str">
        <f t="shared" si="21"/>
        <v/>
      </c>
      <c r="AE140" s="28"/>
      <c r="AF140" s="29"/>
      <c r="AG140" s="30"/>
      <c r="AH140" s="187" t="s">
        <v>579</v>
      </c>
      <c r="AI140" s="187" t="s">
        <v>580</v>
      </c>
      <c r="AJ140" s="187" t="s">
        <v>581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582</v>
      </c>
      <c r="E141" s="18" t="s">
        <v>583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0"/>
      <c r="P141" s="146"/>
      <c r="Q141" s="39"/>
      <c r="R141" s="199"/>
      <c r="S141" s="200"/>
      <c r="T141" s="201"/>
      <c r="U141" s="202"/>
      <c r="V141" s="203"/>
      <c r="W141" s="236"/>
      <c r="X141" s="237"/>
      <c r="Y141" s="238"/>
      <c r="Z141" s="239"/>
      <c r="AA141" s="240"/>
      <c r="AB141" s="26"/>
      <c r="AC141" s="27"/>
      <c r="AD141" s="36" t="str">
        <f t="shared" si="21"/>
        <v/>
      </c>
      <c r="AE141" s="28"/>
      <c r="AF141" s="29"/>
      <c r="AG141" s="30"/>
      <c r="AH141" s="187" t="s">
        <v>584</v>
      </c>
      <c r="AI141" s="187"/>
      <c r="AJ141" s="187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587</v>
      </c>
      <c r="E142" s="18" t="s">
        <v>604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0"/>
      <c r="P142" s="146"/>
      <c r="Q142" s="39">
        <v>44809</v>
      </c>
      <c r="R142" s="199"/>
      <c r="S142" s="200"/>
      <c r="T142" s="201"/>
      <c r="U142" s="202"/>
      <c r="V142" s="203"/>
      <c r="W142" s="236"/>
      <c r="X142" s="237"/>
      <c r="Y142" s="238"/>
      <c r="Z142" s="239"/>
      <c r="AA142" s="240"/>
      <c r="AB142" s="26"/>
      <c r="AC142" s="27"/>
      <c r="AD142" s="36" t="str">
        <f t="shared" si="21"/>
        <v/>
      </c>
      <c r="AE142" s="28"/>
      <c r="AF142" s="29"/>
      <c r="AG142" s="30"/>
      <c r="AH142" s="187" t="s">
        <v>605</v>
      </c>
      <c r="AI142" s="187"/>
      <c r="AJ142" s="187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588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589</v>
      </c>
      <c r="K143" s="34">
        <f t="shared" si="20"/>
        <v>90</v>
      </c>
      <c r="L143" s="35">
        <f t="shared" si="23"/>
        <v>80</v>
      </c>
      <c r="M143" s="37" t="s">
        <v>107</v>
      </c>
      <c r="N143" s="38">
        <v>45</v>
      </c>
      <c r="O143" s="150" t="s">
        <v>590</v>
      </c>
      <c r="P143" s="146" t="s">
        <v>125</v>
      </c>
      <c r="Q143" s="39">
        <v>44827</v>
      </c>
      <c r="R143" s="199" t="s">
        <v>107</v>
      </c>
      <c r="S143" s="200">
        <v>45</v>
      </c>
      <c r="T143" s="201" t="s">
        <v>591</v>
      </c>
      <c r="U143" s="202" t="s">
        <v>133</v>
      </c>
      <c r="V143" s="203">
        <v>44849</v>
      </c>
      <c r="W143" s="236" t="s">
        <v>107</v>
      </c>
      <c r="X143" s="237" t="s">
        <v>978</v>
      </c>
      <c r="Y143" s="238" t="s">
        <v>592</v>
      </c>
      <c r="Z143" s="239" t="s">
        <v>593</v>
      </c>
      <c r="AA143" s="240"/>
      <c r="AB143" s="26"/>
      <c r="AC143" s="27"/>
      <c r="AD143" s="36" t="str">
        <f t="shared" si="21"/>
        <v/>
      </c>
      <c r="AE143" s="28"/>
      <c r="AF143" s="29"/>
      <c r="AG143" s="30"/>
      <c r="AH143" s="187" t="s">
        <v>602</v>
      </c>
      <c r="AI143" s="187" t="s">
        <v>603</v>
      </c>
      <c r="AJ143" s="187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598</v>
      </c>
      <c r="E144" s="18" t="s">
        <v>599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0" t="s">
        <v>600</v>
      </c>
      <c r="P144" s="146" t="s">
        <v>125</v>
      </c>
      <c r="Q144" s="39">
        <v>44813</v>
      </c>
      <c r="R144" s="199"/>
      <c r="S144" s="200"/>
      <c r="T144" s="201"/>
      <c r="U144" s="202"/>
      <c r="V144" s="203"/>
      <c r="W144" s="236"/>
      <c r="X144" s="237"/>
      <c r="Y144" s="238"/>
      <c r="Z144" s="239"/>
      <c r="AA144" s="240"/>
      <c r="AB144" s="26"/>
      <c r="AC144" s="27"/>
      <c r="AD144" s="36" t="str">
        <f t="shared" si="21"/>
        <v/>
      </c>
      <c r="AE144" s="28"/>
      <c r="AF144" s="29"/>
      <c r="AG144" s="30"/>
      <c r="AH144" s="187" t="s">
        <v>601</v>
      </c>
      <c r="AI144" s="187"/>
      <c r="AJ144" s="187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607</v>
      </c>
      <c r="E145" s="18" t="s">
        <v>608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0" t="s">
        <v>164</v>
      </c>
      <c r="P145" s="146" t="s">
        <v>125</v>
      </c>
      <c r="Q145" s="39">
        <v>44813</v>
      </c>
      <c r="R145" s="199" t="s">
        <v>107</v>
      </c>
      <c r="S145" s="200">
        <v>110</v>
      </c>
      <c r="T145" s="201" t="s">
        <v>165</v>
      </c>
      <c r="U145" s="202" t="s">
        <v>133</v>
      </c>
      <c r="V145" s="203">
        <v>44849</v>
      </c>
      <c r="W145" s="236"/>
      <c r="X145" s="237"/>
      <c r="Y145" s="238"/>
      <c r="Z145" s="239"/>
      <c r="AA145" s="240"/>
      <c r="AB145" s="26"/>
      <c r="AC145" s="27"/>
      <c r="AD145" s="36" t="str">
        <f t="shared" si="21"/>
        <v/>
      </c>
      <c r="AE145" s="28"/>
      <c r="AF145" s="29"/>
      <c r="AG145" s="30"/>
      <c r="AH145" s="187"/>
      <c r="AI145" s="187"/>
      <c r="AJ145" s="187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609</v>
      </c>
      <c r="E146" s="18" t="s">
        <v>610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0" t="s">
        <v>611</v>
      </c>
      <c r="P146" s="146" t="s">
        <v>125</v>
      </c>
      <c r="Q146" s="39">
        <v>44813</v>
      </c>
      <c r="R146" s="199"/>
      <c r="S146" s="200"/>
      <c r="T146" s="201"/>
      <c r="U146" s="202"/>
      <c r="V146" s="203"/>
      <c r="W146" s="236"/>
      <c r="X146" s="237"/>
      <c r="Y146" s="238"/>
      <c r="Z146" s="239"/>
      <c r="AA146" s="240"/>
      <c r="AB146" s="26"/>
      <c r="AC146" s="27"/>
      <c r="AD146" s="36" t="str">
        <f t="shared" si="21"/>
        <v/>
      </c>
      <c r="AE146" s="28"/>
      <c r="AF146" s="29"/>
      <c r="AG146" s="30"/>
      <c r="AH146" s="187"/>
      <c r="AI146" s="187"/>
      <c r="AJ146" s="187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612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0" t="s">
        <v>613</v>
      </c>
      <c r="P147" s="146" t="s">
        <v>125</v>
      </c>
      <c r="Q147" s="39">
        <v>44813</v>
      </c>
      <c r="R147" s="199"/>
      <c r="S147" s="200"/>
      <c r="T147" s="201"/>
      <c r="U147" s="202"/>
      <c r="V147" s="203"/>
      <c r="W147" s="236"/>
      <c r="X147" s="237"/>
      <c r="Y147" s="238"/>
      <c r="Z147" s="239"/>
      <c r="AA147" s="240"/>
      <c r="AB147" s="26"/>
      <c r="AC147" s="27"/>
      <c r="AD147" s="36" t="str">
        <f t="shared" si="21"/>
        <v/>
      </c>
      <c r="AE147" s="28"/>
      <c r="AF147" s="29"/>
      <c r="AG147" s="30"/>
      <c r="AH147" s="187"/>
      <c r="AI147" s="187"/>
      <c r="AJ147" s="187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612</v>
      </c>
      <c r="E148" s="18" t="s">
        <v>614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0"/>
      <c r="P148" s="146"/>
      <c r="Q148" s="39"/>
      <c r="R148" s="199"/>
      <c r="S148" s="200"/>
      <c r="T148" s="201"/>
      <c r="U148" s="202"/>
      <c r="V148" s="203"/>
      <c r="W148" s="236"/>
      <c r="X148" s="237"/>
      <c r="Y148" s="238"/>
      <c r="Z148" s="239"/>
      <c r="AA148" s="240"/>
      <c r="AB148" s="26"/>
      <c r="AC148" s="27"/>
      <c r="AD148" s="36" t="str">
        <f t="shared" si="21"/>
        <v/>
      </c>
      <c r="AE148" s="28"/>
      <c r="AF148" s="29"/>
      <c r="AG148" s="30"/>
      <c r="AH148" s="187"/>
      <c r="AI148" s="187"/>
      <c r="AJ148" s="187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615</v>
      </c>
      <c r="E149" s="18" t="s">
        <v>616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0"/>
      <c r="P149" s="146"/>
      <c r="Q149" s="39">
        <v>44813</v>
      </c>
      <c r="R149" s="199"/>
      <c r="S149" s="200"/>
      <c r="T149" s="201"/>
      <c r="U149" s="202"/>
      <c r="V149" s="203"/>
      <c r="W149" s="236"/>
      <c r="X149" s="237"/>
      <c r="Y149" s="238"/>
      <c r="Z149" s="239"/>
      <c r="AA149" s="240"/>
      <c r="AB149" s="26"/>
      <c r="AC149" s="27"/>
      <c r="AD149" s="36" t="str">
        <f t="shared" ref="AD149:AD163" si="26">IF(OR(AC149&lt;&gt;"Oui",C149&lt;&gt;"JOU"),"",IF(F149&lt;VALUE("01/01/2006"),154,IF(F149&lt;VALUE("01/01/2010"),79,0)))</f>
        <v/>
      </c>
      <c r="AE149" s="28"/>
      <c r="AF149" s="29"/>
      <c r="AG149" s="30"/>
      <c r="AH149" s="187"/>
      <c r="AI149" s="187"/>
      <c r="AJ149" s="187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617</v>
      </c>
      <c r="E150" s="18" t="s">
        <v>618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105</v>
      </c>
      <c r="L150" s="35">
        <f t="shared" si="23"/>
        <v>40</v>
      </c>
      <c r="M150" s="37" t="s">
        <v>186</v>
      </c>
      <c r="N150" s="38">
        <v>50</v>
      </c>
      <c r="O150" s="150"/>
      <c r="P150" s="146"/>
      <c r="Q150" s="39">
        <v>44813</v>
      </c>
      <c r="R150" s="199" t="s">
        <v>186</v>
      </c>
      <c r="S150" s="200">
        <v>55</v>
      </c>
      <c r="T150" s="201"/>
      <c r="U150" s="202"/>
      <c r="V150" s="203"/>
      <c r="W150" s="236"/>
      <c r="X150" s="237"/>
      <c r="Y150" s="238"/>
      <c r="Z150" s="239"/>
      <c r="AA150" s="240"/>
      <c r="AB150" s="26"/>
      <c r="AC150" s="27"/>
      <c r="AD150" s="36" t="str">
        <f t="shared" si="26"/>
        <v/>
      </c>
      <c r="AE150" s="28"/>
      <c r="AF150" s="29"/>
      <c r="AG150" s="30"/>
      <c r="AH150" s="187" t="s">
        <v>955</v>
      </c>
      <c r="AI150" s="187"/>
      <c r="AJ150" s="187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617</v>
      </c>
      <c r="E151" s="18" t="s">
        <v>619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75</v>
      </c>
      <c r="L151" s="35">
        <f t="shared" si="23"/>
        <v>145</v>
      </c>
      <c r="M151" s="37" t="s">
        <v>186</v>
      </c>
      <c r="N151" s="38">
        <v>75</v>
      </c>
      <c r="O151" s="150"/>
      <c r="P151" s="146"/>
      <c r="Q151" s="39"/>
      <c r="R151" s="199"/>
      <c r="S151" s="200"/>
      <c r="T151" s="201"/>
      <c r="U151" s="202"/>
      <c r="V151" s="203"/>
      <c r="W151" s="236"/>
      <c r="X151" s="237"/>
      <c r="Y151" s="238"/>
      <c r="Z151" s="239"/>
      <c r="AA151" s="240"/>
      <c r="AB151" s="26"/>
      <c r="AC151" s="27"/>
      <c r="AD151" s="36" t="str">
        <f t="shared" si="26"/>
        <v/>
      </c>
      <c r="AE151" s="28"/>
      <c r="AF151" s="29"/>
      <c r="AG151" s="30"/>
      <c r="AH151" s="187" t="s">
        <v>955</v>
      </c>
      <c r="AI151" s="187"/>
      <c r="AJ151" s="187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620</v>
      </c>
      <c r="E152" s="18" t="s">
        <v>621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0" t="s">
        <v>622</v>
      </c>
      <c r="P152" s="146" t="s">
        <v>125</v>
      </c>
      <c r="Q152" s="39">
        <v>44813</v>
      </c>
      <c r="R152" s="199" t="s">
        <v>107</v>
      </c>
      <c r="S152" s="200">
        <v>55</v>
      </c>
      <c r="T152" s="201" t="s">
        <v>623</v>
      </c>
      <c r="U152" s="202" t="s">
        <v>133</v>
      </c>
      <c r="V152" s="203">
        <v>44849</v>
      </c>
      <c r="W152" s="236" t="s">
        <v>107</v>
      </c>
      <c r="X152" s="237">
        <v>55</v>
      </c>
      <c r="Y152" s="238" t="s">
        <v>624</v>
      </c>
      <c r="Z152" s="239" t="s">
        <v>150</v>
      </c>
      <c r="AA152" s="240"/>
      <c r="AB152" s="26"/>
      <c r="AC152" s="27"/>
      <c r="AD152" s="36" t="str">
        <f t="shared" si="26"/>
        <v/>
      </c>
      <c r="AE152" s="28"/>
      <c r="AF152" s="29"/>
      <c r="AG152" s="30"/>
      <c r="AH152" s="187"/>
      <c r="AI152" s="187"/>
      <c r="AJ152" s="187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626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0" t="s">
        <v>627</v>
      </c>
      <c r="P153" s="146" t="s">
        <v>125</v>
      </c>
      <c r="Q153" s="39">
        <v>44813</v>
      </c>
      <c r="R153" s="199" t="s">
        <v>460</v>
      </c>
      <c r="S153" s="200">
        <v>50</v>
      </c>
      <c r="T153" s="201"/>
      <c r="U153" s="202"/>
      <c r="V153" s="203"/>
      <c r="W153" s="236"/>
      <c r="X153" s="237"/>
      <c r="Y153" s="238"/>
      <c r="Z153" s="239"/>
      <c r="AA153" s="240"/>
      <c r="AB153" s="26"/>
      <c r="AC153" s="27"/>
      <c r="AD153" s="36" t="str">
        <f t="shared" si="26"/>
        <v/>
      </c>
      <c r="AE153" s="28"/>
      <c r="AF153" s="29"/>
      <c r="AG153" s="30"/>
      <c r="AH153" s="187" t="s">
        <v>976</v>
      </c>
      <c r="AI153" s="187" t="s">
        <v>977</v>
      </c>
      <c r="AJ153" s="187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628</v>
      </c>
      <c r="E154" s="18" t="s">
        <v>629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0" t="s">
        <v>630</v>
      </c>
      <c r="P154" s="146" t="s">
        <v>125</v>
      </c>
      <c r="Q154" s="39">
        <v>44813</v>
      </c>
      <c r="R154" s="199" t="s">
        <v>107</v>
      </c>
      <c r="S154" s="200">
        <v>85</v>
      </c>
      <c r="T154" s="201" t="s">
        <v>631</v>
      </c>
      <c r="U154" s="202" t="s">
        <v>133</v>
      </c>
      <c r="V154" s="203">
        <v>44849</v>
      </c>
      <c r="W154" s="236"/>
      <c r="X154" s="237"/>
      <c r="Y154" s="238"/>
      <c r="Z154" s="239"/>
      <c r="AA154" s="240"/>
      <c r="AB154" s="26"/>
      <c r="AC154" s="27"/>
      <c r="AD154" s="36" t="str">
        <f t="shared" si="26"/>
        <v/>
      </c>
      <c r="AE154" s="28"/>
      <c r="AF154" s="29"/>
      <c r="AG154" s="30"/>
      <c r="AH154" s="187" t="s">
        <v>966</v>
      </c>
      <c r="AI154" s="187"/>
      <c r="AJ154" s="187"/>
    </row>
    <row r="155" spans="1:36" s="4" customFormat="1" ht="15" customHeight="1" x14ac:dyDescent="0.15">
      <c r="A155" s="14" t="s">
        <v>8</v>
      </c>
      <c r="B155" s="15" t="s">
        <v>7</v>
      </c>
      <c r="C155" s="16" t="s">
        <v>47</v>
      </c>
      <c r="D155" s="17" t="s">
        <v>632</v>
      </c>
      <c r="E155" s="18" t="s">
        <v>633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0"/>
      <c r="P155" s="146"/>
      <c r="Q155" s="39"/>
      <c r="R155" s="199"/>
      <c r="S155" s="200"/>
      <c r="T155" s="201"/>
      <c r="U155" s="202"/>
      <c r="V155" s="203"/>
      <c r="W155" s="236"/>
      <c r="X155" s="237"/>
      <c r="Y155" s="238"/>
      <c r="Z155" s="239"/>
      <c r="AA155" s="240"/>
      <c r="AB155" s="26"/>
      <c r="AC155" s="27"/>
      <c r="AD155" s="36" t="str">
        <f t="shared" si="26"/>
        <v/>
      </c>
      <c r="AE155" s="28"/>
      <c r="AF155" s="29"/>
      <c r="AG155" s="30"/>
      <c r="AH155" s="187" t="s">
        <v>1009</v>
      </c>
      <c r="AI155" s="187" t="s">
        <v>1010</v>
      </c>
      <c r="AJ155" s="187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634</v>
      </c>
      <c r="E156" s="18" t="s">
        <v>635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0" t="s">
        <v>636</v>
      </c>
      <c r="P156" s="146" t="s">
        <v>133</v>
      </c>
      <c r="Q156" s="39">
        <v>44849</v>
      </c>
      <c r="R156" s="199" t="s">
        <v>107</v>
      </c>
      <c r="S156" s="200">
        <v>64</v>
      </c>
      <c r="T156" s="201" t="s">
        <v>637</v>
      </c>
      <c r="U156" s="202" t="s">
        <v>150</v>
      </c>
      <c r="V156" s="203"/>
      <c r="W156" s="236" t="s">
        <v>107</v>
      </c>
      <c r="X156" s="237">
        <v>62</v>
      </c>
      <c r="Y156" s="238" t="s">
        <v>638</v>
      </c>
      <c r="Z156" s="239" t="s">
        <v>151</v>
      </c>
      <c r="AA156" s="240"/>
      <c r="AB156" s="26"/>
      <c r="AC156" s="27"/>
      <c r="AD156" s="36" t="str">
        <f t="shared" si="26"/>
        <v/>
      </c>
      <c r="AE156" s="28"/>
      <c r="AF156" s="29"/>
      <c r="AG156" s="30"/>
      <c r="AH156" s="187"/>
      <c r="AI156" s="187"/>
      <c r="AJ156" s="187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639</v>
      </c>
      <c r="E157" s="18" t="s">
        <v>640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0" t="s">
        <v>641</v>
      </c>
      <c r="P157" s="146" t="s">
        <v>125</v>
      </c>
      <c r="Q157" s="39">
        <v>44813</v>
      </c>
      <c r="R157" s="199"/>
      <c r="S157" s="200"/>
      <c r="T157" s="201"/>
      <c r="U157" s="202"/>
      <c r="V157" s="203"/>
      <c r="W157" s="236"/>
      <c r="X157" s="237"/>
      <c r="Y157" s="238"/>
      <c r="Z157" s="239"/>
      <c r="AA157" s="240"/>
      <c r="AB157" s="26"/>
      <c r="AC157" s="27"/>
      <c r="AD157" s="36" t="str">
        <f t="shared" si="26"/>
        <v/>
      </c>
      <c r="AE157" s="28"/>
      <c r="AF157" s="29"/>
      <c r="AG157" s="30"/>
      <c r="AH157" s="187"/>
      <c r="AI157" s="187"/>
      <c r="AJ157" s="187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642</v>
      </c>
      <c r="E158" s="18" t="s">
        <v>643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0" t="s">
        <v>644</v>
      </c>
      <c r="P158" s="146" t="s">
        <v>125</v>
      </c>
      <c r="Q158" s="39">
        <v>44813</v>
      </c>
      <c r="R158" s="199" t="s">
        <v>107</v>
      </c>
      <c r="S158" s="200">
        <v>65</v>
      </c>
      <c r="T158" s="201" t="s">
        <v>645</v>
      </c>
      <c r="U158" s="202" t="s">
        <v>133</v>
      </c>
      <c r="V158" s="203">
        <v>44849</v>
      </c>
      <c r="W158" s="236" t="s">
        <v>107</v>
      </c>
      <c r="X158" s="237">
        <v>55</v>
      </c>
      <c r="Y158" s="238" t="s">
        <v>646</v>
      </c>
      <c r="Z158" s="239" t="s">
        <v>150</v>
      </c>
      <c r="AA158" s="240"/>
      <c r="AB158" s="26"/>
      <c r="AC158" s="27"/>
      <c r="AD158" s="36" t="str">
        <f t="shared" si="26"/>
        <v/>
      </c>
      <c r="AE158" s="28"/>
      <c r="AF158" s="29"/>
      <c r="AG158" s="30"/>
      <c r="AH158" s="187"/>
      <c r="AI158" s="187"/>
      <c r="AJ158" s="187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647</v>
      </c>
      <c r="E159" s="18" t="s">
        <v>648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0" t="s">
        <v>649</v>
      </c>
      <c r="P159" s="146" t="s">
        <v>125</v>
      </c>
      <c r="Q159" s="39">
        <v>44813</v>
      </c>
      <c r="R159" s="199" t="s">
        <v>107</v>
      </c>
      <c r="S159" s="200">
        <v>55</v>
      </c>
      <c r="T159" s="201" t="s">
        <v>650</v>
      </c>
      <c r="U159" s="202" t="s">
        <v>133</v>
      </c>
      <c r="V159" s="203">
        <v>44849</v>
      </c>
      <c r="W159" s="236" t="s">
        <v>107</v>
      </c>
      <c r="X159" s="237">
        <v>50</v>
      </c>
      <c r="Y159" s="238" t="s">
        <v>651</v>
      </c>
      <c r="Z159" s="239" t="s">
        <v>150</v>
      </c>
      <c r="AA159" s="240"/>
      <c r="AB159" s="26"/>
      <c r="AC159" s="27"/>
      <c r="AD159" s="36" t="str">
        <f t="shared" si="26"/>
        <v/>
      </c>
      <c r="AE159" s="28"/>
      <c r="AF159" s="29"/>
      <c r="AG159" s="30"/>
      <c r="AH159" s="187"/>
      <c r="AI159" s="187"/>
      <c r="AJ159" s="187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398</v>
      </c>
      <c r="E160" s="18" t="s">
        <v>652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0" t="s">
        <v>653</v>
      </c>
      <c r="P160" s="146" t="s">
        <v>125</v>
      </c>
      <c r="Q160" s="39">
        <v>44813</v>
      </c>
      <c r="R160" s="199" t="s">
        <v>107</v>
      </c>
      <c r="S160" s="200">
        <v>50</v>
      </c>
      <c r="T160" s="201" t="s">
        <v>654</v>
      </c>
      <c r="U160" s="202" t="s">
        <v>133</v>
      </c>
      <c r="V160" s="203">
        <v>44849</v>
      </c>
      <c r="W160" s="236" t="s">
        <v>460</v>
      </c>
      <c r="X160" s="237">
        <v>50</v>
      </c>
      <c r="Y160" s="238"/>
      <c r="Z160" s="239"/>
      <c r="AA160" s="240"/>
      <c r="AB160" s="26"/>
      <c r="AC160" s="27"/>
      <c r="AD160" s="36" t="str">
        <f t="shared" si="26"/>
        <v/>
      </c>
      <c r="AE160" s="28"/>
      <c r="AF160" s="29"/>
      <c r="AG160" s="30"/>
      <c r="AH160" s="187" t="s">
        <v>1014</v>
      </c>
      <c r="AI160" s="187"/>
      <c r="AJ160" s="187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655</v>
      </c>
      <c r="E161" s="18" t="s">
        <v>656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0" t="s">
        <v>657</v>
      </c>
      <c r="P161" s="146" t="s">
        <v>125</v>
      </c>
      <c r="Q161" s="39">
        <v>44849</v>
      </c>
      <c r="R161" s="199" t="s">
        <v>107</v>
      </c>
      <c r="S161" s="200">
        <v>105</v>
      </c>
      <c r="T161" s="201" t="s">
        <v>658</v>
      </c>
      <c r="U161" s="202" t="s">
        <v>150</v>
      </c>
      <c r="V161" s="203"/>
      <c r="W161" s="236"/>
      <c r="X161" s="237"/>
      <c r="Y161" s="238"/>
      <c r="Z161" s="239"/>
      <c r="AA161" s="240"/>
      <c r="AB161" s="26"/>
      <c r="AC161" s="27"/>
      <c r="AD161" s="36" t="str">
        <f t="shared" si="26"/>
        <v/>
      </c>
      <c r="AE161" s="28"/>
      <c r="AF161" s="29"/>
      <c r="AG161" s="30"/>
      <c r="AH161" s="187" t="s">
        <v>968</v>
      </c>
      <c r="AI161" s="187"/>
      <c r="AJ161" s="187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659</v>
      </c>
      <c r="E162" s="18" t="s">
        <v>660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0" t="s">
        <v>661</v>
      </c>
      <c r="P162" s="146" t="s">
        <v>125</v>
      </c>
      <c r="Q162" s="39">
        <v>44813</v>
      </c>
      <c r="R162" s="199"/>
      <c r="S162" s="200"/>
      <c r="T162" s="201"/>
      <c r="U162" s="202"/>
      <c r="V162" s="203"/>
      <c r="W162" s="236"/>
      <c r="X162" s="237"/>
      <c r="Y162" s="238"/>
      <c r="Z162" s="239"/>
      <c r="AA162" s="240"/>
      <c r="AB162" s="26"/>
      <c r="AC162" s="27"/>
      <c r="AD162" s="36" t="str">
        <f t="shared" si="26"/>
        <v/>
      </c>
      <c r="AE162" s="28"/>
      <c r="AF162" s="29"/>
      <c r="AG162" s="30"/>
      <c r="AH162" s="187"/>
      <c r="AI162" s="187"/>
      <c r="AJ162" s="187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662</v>
      </c>
      <c r="E163" s="18" t="s">
        <v>663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" si="27">IF(OR(H163="Non",H163=""),G163,MAX(0,G163-15))</f>
        <v>190</v>
      </c>
      <c r="J163" s="11"/>
      <c r="K163" s="34">
        <f t="shared" si="25"/>
        <v>0</v>
      </c>
      <c r="L163" s="35">
        <f t="shared" ref="L163" si="28">IF(D163="","",I163-K163)</f>
        <v>190</v>
      </c>
      <c r="M163" s="37"/>
      <c r="N163" s="38"/>
      <c r="O163" s="150"/>
      <c r="P163" s="146"/>
      <c r="Q163" s="39"/>
      <c r="R163" s="199"/>
      <c r="S163" s="200"/>
      <c r="T163" s="201"/>
      <c r="U163" s="202"/>
      <c r="V163" s="203"/>
      <c r="W163" s="236"/>
      <c r="X163" s="237"/>
      <c r="Y163" s="238"/>
      <c r="Z163" s="239"/>
      <c r="AA163" s="240"/>
      <c r="AB163" s="26"/>
      <c r="AC163" s="27"/>
      <c r="AD163" s="36" t="str">
        <f t="shared" si="26"/>
        <v/>
      </c>
      <c r="AE163" s="28"/>
      <c r="AF163" s="29"/>
      <c r="AG163" s="30"/>
      <c r="AH163" s="187"/>
      <c r="AI163" s="187"/>
      <c r="AJ163" s="187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664</v>
      </c>
      <c r="E164" s="18" t="s">
        <v>665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0" t="s">
        <v>666</v>
      </c>
      <c r="P164" s="146" t="s">
        <v>133</v>
      </c>
      <c r="Q164" s="39">
        <v>44849</v>
      </c>
      <c r="R164" s="199" t="s">
        <v>107</v>
      </c>
      <c r="S164" s="200">
        <v>110</v>
      </c>
      <c r="T164" s="201" t="s">
        <v>667</v>
      </c>
      <c r="U164" s="202" t="s">
        <v>150</v>
      </c>
      <c r="V164" s="203"/>
      <c r="W164" s="236"/>
      <c r="X164" s="237"/>
      <c r="Y164" s="238"/>
      <c r="Z164" s="239"/>
      <c r="AA164" s="240"/>
      <c r="AB164" s="26"/>
      <c r="AC164" s="27" t="s">
        <v>46</v>
      </c>
      <c r="AD164" s="36">
        <v>154</v>
      </c>
      <c r="AE164" s="28"/>
      <c r="AF164" s="29"/>
      <c r="AG164" s="30"/>
      <c r="AH164" s="187"/>
      <c r="AI164" s="187"/>
      <c r="AJ164" s="187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669</v>
      </c>
      <c r="E165" s="18" t="s">
        <v>670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0"/>
      <c r="P165" s="146"/>
      <c r="Q165" s="39">
        <v>44821</v>
      </c>
      <c r="R165" s="199"/>
      <c r="S165" s="200"/>
      <c r="T165" s="201"/>
      <c r="U165" s="202"/>
      <c r="V165" s="203"/>
      <c r="W165" s="236"/>
      <c r="X165" s="237"/>
      <c r="Y165" s="238"/>
      <c r="Z165" s="239"/>
      <c r="AA165" s="240"/>
      <c r="AB165" s="26"/>
      <c r="AC165" s="27"/>
      <c r="AD165" s="36" t="s">
        <v>668</v>
      </c>
      <c r="AE165" s="28"/>
      <c r="AF165" s="29"/>
      <c r="AG165" s="30"/>
      <c r="AH165" s="187"/>
      <c r="AI165" s="187"/>
      <c r="AJ165" s="187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671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0" t="s">
        <v>672</v>
      </c>
      <c r="P166" s="146" t="s">
        <v>125</v>
      </c>
      <c r="Q166" s="39">
        <v>44821</v>
      </c>
      <c r="R166" s="199" t="s">
        <v>107</v>
      </c>
      <c r="S166" s="200">
        <v>110</v>
      </c>
      <c r="T166" s="201" t="s">
        <v>673</v>
      </c>
      <c r="U166" s="202" t="s">
        <v>133</v>
      </c>
      <c r="V166" s="203">
        <v>44849</v>
      </c>
      <c r="W166" s="236"/>
      <c r="X166" s="237"/>
      <c r="Y166" s="238"/>
      <c r="Z166" s="239"/>
      <c r="AA166" s="240"/>
      <c r="AB166" s="26"/>
      <c r="AC166" s="27"/>
      <c r="AD166" s="36" t="s">
        <v>668</v>
      </c>
      <c r="AE166" s="28"/>
      <c r="AF166" s="29"/>
      <c r="AG166" s="30"/>
      <c r="AH166" s="187"/>
      <c r="AI166" s="187"/>
      <c r="AJ166" s="187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674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0"/>
      <c r="P167" s="146"/>
      <c r="Q167" s="39">
        <v>44821</v>
      </c>
      <c r="R167" s="199" t="s">
        <v>107</v>
      </c>
      <c r="S167" s="200">
        <v>65</v>
      </c>
      <c r="T167" s="201" t="s">
        <v>675</v>
      </c>
      <c r="U167" s="202" t="s">
        <v>133</v>
      </c>
      <c r="V167" s="203">
        <v>44849</v>
      </c>
      <c r="W167" s="236" t="s">
        <v>107</v>
      </c>
      <c r="X167" s="237">
        <v>70</v>
      </c>
      <c r="Y167" s="238" t="s">
        <v>676</v>
      </c>
      <c r="Z167" s="239" t="s">
        <v>150</v>
      </c>
      <c r="AA167" s="240"/>
      <c r="AB167" s="26"/>
      <c r="AC167" s="27"/>
      <c r="AD167" s="36" t="s">
        <v>668</v>
      </c>
      <c r="AE167" s="28"/>
      <c r="AF167" s="29"/>
      <c r="AG167" s="30"/>
      <c r="AH167" s="187"/>
      <c r="AI167" s="187"/>
      <c r="AJ167" s="187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677</v>
      </c>
      <c r="E168" s="18" t="s">
        <v>678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0" t="s">
        <v>679</v>
      </c>
      <c r="P168" s="146" t="s">
        <v>125</v>
      </c>
      <c r="Q168" s="39">
        <v>44821</v>
      </c>
      <c r="R168" s="199"/>
      <c r="S168" s="200"/>
      <c r="T168" s="201"/>
      <c r="U168" s="202"/>
      <c r="V168" s="203"/>
      <c r="W168" s="236"/>
      <c r="X168" s="237"/>
      <c r="Y168" s="238"/>
      <c r="Z168" s="239"/>
      <c r="AA168" s="240"/>
      <c r="AB168" s="26"/>
      <c r="AC168" s="27" t="s">
        <v>46</v>
      </c>
      <c r="AD168" s="36">
        <v>154</v>
      </c>
      <c r="AE168" s="275" t="s">
        <v>680</v>
      </c>
      <c r="AF168" s="29">
        <v>44811</v>
      </c>
      <c r="AG168" s="30"/>
      <c r="AH168" s="187"/>
      <c r="AI168" s="187"/>
      <c r="AJ168" s="187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677</v>
      </c>
      <c r="E169" s="18" t="s">
        <v>681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0" t="s">
        <v>682</v>
      </c>
      <c r="P169" s="146" t="s">
        <v>125</v>
      </c>
      <c r="Q169" s="39">
        <v>44821</v>
      </c>
      <c r="R169" s="199" t="s">
        <v>107</v>
      </c>
      <c r="S169" s="200">
        <v>55</v>
      </c>
      <c r="T169" s="201" t="s">
        <v>683</v>
      </c>
      <c r="U169" s="202" t="s">
        <v>133</v>
      </c>
      <c r="V169" s="203">
        <v>44849</v>
      </c>
      <c r="W169" s="236" t="s">
        <v>107</v>
      </c>
      <c r="X169" s="237">
        <v>55</v>
      </c>
      <c r="Y169" s="238" t="s">
        <v>684</v>
      </c>
      <c r="Z169" s="239" t="s">
        <v>150</v>
      </c>
      <c r="AA169" s="240"/>
      <c r="AB169" s="26"/>
      <c r="AC169" s="27"/>
      <c r="AD169" s="36" t="s">
        <v>668</v>
      </c>
      <c r="AE169" s="28"/>
      <c r="AF169" s="29"/>
      <c r="AG169" s="30"/>
      <c r="AH169" s="187"/>
      <c r="AI169" s="187"/>
      <c r="AJ169" s="187"/>
    </row>
    <row r="170" spans="1:36" s="178" customFormat="1" ht="15" customHeight="1" x14ac:dyDescent="0.15">
      <c r="A170" s="14" t="s">
        <v>6</v>
      </c>
      <c r="B170" s="15" t="s">
        <v>7</v>
      </c>
      <c r="C170" s="166" t="s">
        <v>47</v>
      </c>
      <c r="D170" s="17" t="s">
        <v>685</v>
      </c>
      <c r="E170" s="167" t="s">
        <v>211</v>
      </c>
      <c r="F170" s="19">
        <v>35002</v>
      </c>
      <c r="G170" s="168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69">
        <f>IF(OR(H170="Non",H170=""),G170,MAX(0,G170-15))</f>
        <v>220</v>
      </c>
      <c r="J170" s="11"/>
      <c r="K170" s="170">
        <f>SUM(N170,S170,X170)</f>
        <v>220</v>
      </c>
      <c r="L170" s="171">
        <f>IF(D170="","",I170-K170)</f>
        <v>0</v>
      </c>
      <c r="M170" s="37" t="s">
        <v>107</v>
      </c>
      <c r="N170" s="172">
        <v>110</v>
      </c>
      <c r="O170" s="173" t="s">
        <v>686</v>
      </c>
      <c r="P170" s="174" t="s">
        <v>125</v>
      </c>
      <c r="Q170" s="175">
        <v>44813</v>
      </c>
      <c r="R170" s="199" t="s">
        <v>107</v>
      </c>
      <c r="S170" s="205">
        <v>55</v>
      </c>
      <c r="T170" s="206" t="s">
        <v>687</v>
      </c>
      <c r="U170" s="207" t="s">
        <v>133</v>
      </c>
      <c r="V170" s="208">
        <v>44849</v>
      </c>
      <c r="W170" s="236" t="s">
        <v>107</v>
      </c>
      <c r="X170" s="241">
        <v>55</v>
      </c>
      <c r="Y170" s="242" t="s">
        <v>688</v>
      </c>
      <c r="Z170" s="243" t="s">
        <v>150</v>
      </c>
      <c r="AA170" s="244"/>
      <c r="AB170" s="26"/>
      <c r="AC170" s="27"/>
      <c r="AD170" s="176" t="str">
        <f>IF(OR(AC170&lt;&gt;"Oui",C170&lt;&gt;"JOU"),"",IF(F170&lt;VALUE("01/01/2006"),154,IF(F170&lt;VALUE("01/01/2010"),79,0)))</f>
        <v/>
      </c>
      <c r="AE170" s="177"/>
      <c r="AF170" s="29"/>
      <c r="AG170" s="30"/>
      <c r="AH170" s="187"/>
      <c r="AI170" s="187"/>
      <c r="AJ170" s="187"/>
    </row>
    <row r="171" spans="1:36" s="178" customFormat="1" ht="15" customHeight="1" x14ac:dyDescent="0.15">
      <c r="A171" s="14" t="s">
        <v>6</v>
      </c>
      <c r="B171" s="15" t="s">
        <v>7</v>
      </c>
      <c r="C171" s="166" t="s">
        <v>47</v>
      </c>
      <c r="D171" s="17" t="s">
        <v>136</v>
      </c>
      <c r="E171" s="167" t="s">
        <v>233</v>
      </c>
      <c r="F171" s="19">
        <v>32381</v>
      </c>
      <c r="G171" s="168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69">
        <f>IF(OR(H171="Non",H171=""),G171,MAX(0,G171-15))</f>
        <v>220</v>
      </c>
      <c r="J171" s="11"/>
      <c r="K171" s="170">
        <f>SUM(N171,S171,X171)</f>
        <v>220</v>
      </c>
      <c r="L171" s="171">
        <f>IF(D171="","",I171-K171)</f>
        <v>0</v>
      </c>
      <c r="M171" s="37" t="s">
        <v>153</v>
      </c>
      <c r="N171" s="172">
        <v>220</v>
      </c>
      <c r="O171" s="173"/>
      <c r="P171" s="174"/>
      <c r="Q171" s="175"/>
      <c r="R171" s="199"/>
      <c r="S171" s="205"/>
      <c r="T171" s="206"/>
      <c r="U171" s="207"/>
      <c r="V171" s="208"/>
      <c r="W171" s="236"/>
      <c r="X171" s="241"/>
      <c r="Y171" s="242"/>
      <c r="Z171" s="243"/>
      <c r="AA171" s="244"/>
      <c r="AB171" s="26"/>
      <c r="AC171" s="27"/>
      <c r="AD171" s="176" t="str">
        <f>IF(OR(AC171&lt;&gt;"Oui",C171&lt;&gt;"JOU"),"",IF(F171&lt;VALUE("01/01/2006"),154,IF(F171&lt;VALUE("01/01/2010"),79,0)))</f>
        <v/>
      </c>
      <c r="AE171" s="177"/>
      <c r="AF171" s="29"/>
      <c r="AG171" s="30"/>
      <c r="AH171" s="187"/>
      <c r="AI171" s="187"/>
      <c r="AJ171" s="187"/>
    </row>
    <row r="172" spans="1:36" s="178" customFormat="1" ht="15" customHeight="1" x14ac:dyDescent="0.15">
      <c r="A172" s="14" t="s">
        <v>6</v>
      </c>
      <c r="B172" s="15" t="s">
        <v>7</v>
      </c>
      <c r="C172" s="166" t="s">
        <v>47</v>
      </c>
      <c r="D172" s="17" t="s">
        <v>689</v>
      </c>
      <c r="E172" s="167" t="s">
        <v>690</v>
      </c>
      <c r="F172" s="19">
        <v>33358</v>
      </c>
      <c r="G172" s="168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69">
        <f>IF(OR(H172="Non",H172=""),G172,MAX(0,G172-15))</f>
        <v>220</v>
      </c>
      <c r="J172" s="11"/>
      <c r="K172" s="170">
        <f>SUM(N172,S172,X172)</f>
        <v>220</v>
      </c>
      <c r="L172" s="171">
        <f>IF(D172="","",I172-K172)</f>
        <v>0</v>
      </c>
      <c r="M172" s="37" t="s">
        <v>186</v>
      </c>
      <c r="N172" s="172">
        <v>220</v>
      </c>
      <c r="O172" s="173"/>
      <c r="P172" s="174"/>
      <c r="Q172" s="175">
        <v>44821</v>
      </c>
      <c r="R172" s="199"/>
      <c r="S172" s="205"/>
      <c r="T172" s="206"/>
      <c r="U172" s="207"/>
      <c r="V172" s="208"/>
      <c r="W172" s="236"/>
      <c r="X172" s="241"/>
      <c r="Y172" s="242"/>
      <c r="Z172" s="243"/>
      <c r="AA172" s="244"/>
      <c r="AB172" s="26"/>
      <c r="AC172" s="27"/>
      <c r="AD172" s="176" t="str">
        <f>IF(OR(AC172&lt;&gt;"Oui",C172&lt;&gt;"JOU"),"",IF(F172&lt;VALUE("01/01/2006"),154,IF(F172&lt;VALUE("01/01/2010"),79,0)))</f>
        <v/>
      </c>
      <c r="AE172" s="177"/>
      <c r="AF172" s="29"/>
      <c r="AG172" s="30"/>
      <c r="AH172" s="187"/>
      <c r="AI172" s="187"/>
      <c r="AJ172" s="187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905</v>
      </c>
      <c r="E173" s="18" t="s">
        <v>691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0" t="s">
        <v>692</v>
      </c>
      <c r="P173" s="146" t="s">
        <v>125</v>
      </c>
      <c r="Q173" s="39">
        <v>44821</v>
      </c>
      <c r="R173" s="199"/>
      <c r="S173" s="200"/>
      <c r="T173" s="201"/>
      <c r="U173" s="202"/>
      <c r="V173" s="203"/>
      <c r="W173" s="236"/>
      <c r="X173" s="237"/>
      <c r="Y173" s="238"/>
      <c r="Z173" s="239"/>
      <c r="AA173" s="240"/>
      <c r="AB173" s="26"/>
      <c r="AC173" s="27"/>
      <c r="AD173" s="36" t="s">
        <v>668</v>
      </c>
      <c r="AE173" s="28"/>
      <c r="AF173" s="29"/>
      <c r="AG173" s="30"/>
      <c r="AH173" s="187"/>
      <c r="AI173" s="187"/>
      <c r="AJ173" s="187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398</v>
      </c>
      <c r="E174" s="18" t="s">
        <v>693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0" t="s">
        <v>694</v>
      </c>
      <c r="P174" s="146" t="s">
        <v>125</v>
      </c>
      <c r="Q174" s="39">
        <v>44821</v>
      </c>
      <c r="R174" s="199" t="s">
        <v>107</v>
      </c>
      <c r="S174" s="200">
        <v>60</v>
      </c>
      <c r="T174" s="201" t="s">
        <v>695</v>
      </c>
      <c r="U174" s="202" t="s">
        <v>133</v>
      </c>
      <c r="V174" s="203">
        <v>44849</v>
      </c>
      <c r="W174" s="236" t="s">
        <v>460</v>
      </c>
      <c r="X174" s="237">
        <v>50</v>
      </c>
      <c r="Y174" s="238"/>
      <c r="Z174" s="239"/>
      <c r="AA174" s="240"/>
      <c r="AB174" s="26"/>
      <c r="AC174" s="27"/>
      <c r="AD174" s="36" t="s">
        <v>668</v>
      </c>
      <c r="AE174" s="28"/>
      <c r="AF174" s="29"/>
      <c r="AG174" s="30"/>
      <c r="AH174" s="187" t="s">
        <v>1014</v>
      </c>
      <c r="AI174" s="187"/>
      <c r="AJ174" s="187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696</v>
      </c>
      <c r="E175" s="18" t="s">
        <v>604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0"/>
      <c r="P175" s="146"/>
      <c r="Q175" s="39">
        <v>44821</v>
      </c>
      <c r="R175" s="199"/>
      <c r="S175" s="200"/>
      <c r="T175" s="201"/>
      <c r="U175" s="202"/>
      <c r="V175" s="203"/>
      <c r="W175" s="236"/>
      <c r="X175" s="237"/>
      <c r="Y175" s="238"/>
      <c r="Z175" s="239"/>
      <c r="AA175" s="240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7" t="s">
        <v>972</v>
      </c>
      <c r="AI175" s="187"/>
      <c r="AJ175" s="187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697</v>
      </c>
      <c r="E176" s="18" t="s">
        <v>698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0" t="s">
        <v>699</v>
      </c>
      <c r="P176" s="146" t="s">
        <v>125</v>
      </c>
      <c r="Q176" s="39">
        <v>44821</v>
      </c>
      <c r="R176" s="199"/>
      <c r="S176" s="200"/>
      <c r="T176" s="201"/>
      <c r="U176" s="202"/>
      <c r="V176" s="203"/>
      <c r="W176" s="236"/>
      <c r="X176" s="237"/>
      <c r="Y176" s="238"/>
      <c r="Z176" s="239"/>
      <c r="AA176" s="240"/>
      <c r="AB176" s="26"/>
      <c r="AC176" s="27"/>
      <c r="AD176" s="36" t="str">
        <f t="shared" si="33"/>
        <v/>
      </c>
      <c r="AE176" s="28"/>
      <c r="AF176" s="29"/>
      <c r="AG176" s="30"/>
      <c r="AH176" s="187" t="s">
        <v>973</v>
      </c>
      <c r="AI176" s="187" t="s">
        <v>974</v>
      </c>
      <c r="AJ176" s="187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700</v>
      </c>
      <c r="E177" s="18" t="s">
        <v>701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0" t="s">
        <v>702</v>
      </c>
      <c r="P177" s="146" t="s">
        <v>125</v>
      </c>
      <c r="Q177" s="39">
        <v>44831</v>
      </c>
      <c r="R177" s="199" t="s">
        <v>107</v>
      </c>
      <c r="S177" s="200">
        <v>60</v>
      </c>
      <c r="T177" s="201" t="s">
        <v>703</v>
      </c>
      <c r="U177" s="202" t="s">
        <v>133</v>
      </c>
      <c r="V177" s="203">
        <v>44849</v>
      </c>
      <c r="W177" s="236" t="s">
        <v>460</v>
      </c>
      <c r="X177" s="237">
        <v>50</v>
      </c>
      <c r="Y177" s="238"/>
      <c r="Z177" s="239"/>
      <c r="AA177" s="240"/>
      <c r="AB177" s="26"/>
      <c r="AC177" s="27"/>
      <c r="AD177" s="36" t="str">
        <f t="shared" si="33"/>
        <v/>
      </c>
      <c r="AE177" s="28"/>
      <c r="AF177" s="29"/>
      <c r="AG177" s="30"/>
      <c r="AH177" s="187" t="s">
        <v>975</v>
      </c>
      <c r="AI177" s="187"/>
      <c r="AJ177" s="187"/>
    </row>
    <row r="178" spans="1:36" s="5" customFormat="1" ht="15" customHeight="1" x14ac:dyDescent="0.15">
      <c r="A178" s="14" t="s">
        <v>8</v>
      </c>
      <c r="B178" s="15" t="s">
        <v>7</v>
      </c>
      <c r="C178" s="16" t="s">
        <v>704</v>
      </c>
      <c r="D178" s="17" t="s">
        <v>123</v>
      </c>
      <c r="E178" s="18" t="s">
        <v>705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0"/>
      <c r="P178" s="146"/>
      <c r="Q178" s="39"/>
      <c r="R178" s="199" t="s">
        <v>107</v>
      </c>
      <c r="S178" s="200">
        <v>160</v>
      </c>
      <c r="T178" s="201" t="s">
        <v>706</v>
      </c>
      <c r="U178" s="202" t="s">
        <v>125</v>
      </c>
      <c r="V178" s="203">
        <v>44821</v>
      </c>
      <c r="W178" s="236"/>
      <c r="X178" s="237"/>
      <c r="Y178" s="238"/>
      <c r="Z178" s="239"/>
      <c r="AA178" s="240"/>
      <c r="AB178" s="26"/>
      <c r="AC178" s="27"/>
      <c r="AD178" s="36" t="str">
        <f t="shared" si="33"/>
        <v/>
      </c>
      <c r="AE178" s="28"/>
      <c r="AF178" s="29"/>
      <c r="AG178" s="30"/>
      <c r="AH178" s="187" t="s">
        <v>166</v>
      </c>
      <c r="AI178" s="187"/>
      <c r="AJ178" s="187"/>
    </row>
    <row r="179" spans="1:36" s="5" customFormat="1" ht="15" customHeight="1" x14ac:dyDescent="0.15">
      <c r="A179" s="14" t="s">
        <v>8</v>
      </c>
      <c r="B179" s="15" t="s">
        <v>7</v>
      </c>
      <c r="C179" s="16" t="s">
        <v>704</v>
      </c>
      <c r="D179" s="17" t="s">
        <v>225</v>
      </c>
      <c r="E179" s="18" t="s">
        <v>656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0" t="s">
        <v>707</v>
      </c>
      <c r="P179" s="146" t="s">
        <v>125</v>
      </c>
      <c r="Q179" s="39">
        <v>44821</v>
      </c>
      <c r="R179" s="199"/>
      <c r="S179" s="200"/>
      <c r="T179" s="201"/>
      <c r="U179" s="202"/>
      <c r="V179" s="203"/>
      <c r="W179" s="236"/>
      <c r="X179" s="237"/>
      <c r="Y179" s="238"/>
      <c r="Z179" s="239"/>
      <c r="AA179" s="240"/>
      <c r="AB179" s="26"/>
      <c r="AC179" s="27"/>
      <c r="AD179" s="36" t="str">
        <f t="shared" si="33"/>
        <v/>
      </c>
      <c r="AE179" s="28"/>
      <c r="AF179" s="29"/>
      <c r="AG179" s="30"/>
      <c r="AH179" s="187" t="s">
        <v>1058</v>
      </c>
      <c r="AI179" s="187"/>
      <c r="AJ179" s="187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708</v>
      </c>
      <c r="E180" s="18" t="s">
        <v>709</v>
      </c>
      <c r="F180" s="19">
        <v>41451</v>
      </c>
      <c r="G180" s="32">
        <f t="shared" si="29"/>
        <v>160</v>
      </c>
      <c r="H180" s="12" t="s">
        <v>46</v>
      </c>
      <c r="I180" s="33">
        <f t="shared" si="30"/>
        <v>145</v>
      </c>
      <c r="J180" s="11"/>
      <c r="K180" s="34">
        <f t="shared" si="31"/>
        <v>160</v>
      </c>
      <c r="L180" s="35">
        <f t="shared" si="32"/>
        <v>-15</v>
      </c>
      <c r="M180" s="37" t="s">
        <v>107</v>
      </c>
      <c r="N180" s="38">
        <v>80</v>
      </c>
      <c r="O180" s="150" t="s">
        <v>710</v>
      </c>
      <c r="P180" s="146" t="s">
        <v>133</v>
      </c>
      <c r="Q180" s="39"/>
      <c r="R180" s="199" t="s">
        <v>107</v>
      </c>
      <c r="S180" s="200">
        <v>80</v>
      </c>
      <c r="T180" s="201" t="s">
        <v>711</v>
      </c>
      <c r="U180" s="202" t="s">
        <v>150</v>
      </c>
      <c r="V180" s="203">
        <v>44849</v>
      </c>
      <c r="W180" s="236"/>
      <c r="X180" s="237"/>
      <c r="Y180" s="238"/>
      <c r="Z180" s="239"/>
      <c r="AA180" s="240"/>
      <c r="AB180" s="26"/>
      <c r="AC180" s="27"/>
      <c r="AD180" s="36" t="str">
        <f t="shared" si="33"/>
        <v/>
      </c>
      <c r="AE180" s="28"/>
      <c r="AF180" s="29"/>
      <c r="AG180" s="30"/>
      <c r="AH180" s="187" t="s">
        <v>1017</v>
      </c>
      <c r="AI180" s="187"/>
      <c r="AJ180" s="187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712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0"/>
      <c r="P181" s="146"/>
      <c r="Q181" s="39">
        <v>44818</v>
      </c>
      <c r="R181" s="199"/>
      <c r="S181" s="200"/>
      <c r="T181" s="201"/>
      <c r="U181" s="202"/>
      <c r="V181" s="203"/>
      <c r="W181" s="236"/>
      <c r="X181" s="237"/>
      <c r="Y181" s="238"/>
      <c r="Z181" s="239"/>
      <c r="AA181" s="240"/>
      <c r="AB181" s="26"/>
      <c r="AC181" s="27"/>
      <c r="AD181" s="36" t="str">
        <f t="shared" si="33"/>
        <v/>
      </c>
      <c r="AE181" s="28"/>
      <c r="AF181" s="29"/>
      <c r="AG181" s="30"/>
      <c r="AH181" s="187" t="s">
        <v>1015</v>
      </c>
      <c r="AI181" s="187"/>
      <c r="AJ181" s="187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713</v>
      </c>
      <c r="E182" s="18" t="s">
        <v>714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0" t="s">
        <v>799</v>
      </c>
      <c r="P182" s="146" t="s">
        <v>150</v>
      </c>
      <c r="Q182" s="39"/>
      <c r="R182" s="199" t="s">
        <v>107</v>
      </c>
      <c r="S182" s="200">
        <v>110</v>
      </c>
      <c r="T182" s="201" t="s">
        <v>800</v>
      </c>
      <c r="U182" s="202" t="s">
        <v>151</v>
      </c>
      <c r="V182" s="203"/>
      <c r="W182" s="236"/>
      <c r="X182" s="237"/>
      <c r="Y182" s="238"/>
      <c r="Z182" s="239"/>
      <c r="AA182" s="240"/>
      <c r="AB182" s="26"/>
      <c r="AC182" s="27"/>
      <c r="AD182" s="36" t="str">
        <f t="shared" si="33"/>
        <v/>
      </c>
      <c r="AE182" s="28"/>
      <c r="AF182" s="29"/>
      <c r="AG182" s="30"/>
      <c r="AH182" s="187"/>
      <c r="AI182" s="187"/>
      <c r="AJ182" s="187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715</v>
      </c>
      <c r="E183" s="18" t="s">
        <v>716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0" t="s">
        <v>717</v>
      </c>
      <c r="P183" s="146" t="s">
        <v>125</v>
      </c>
      <c r="Q183" s="39">
        <v>44821</v>
      </c>
      <c r="R183" s="199"/>
      <c r="S183" s="200"/>
      <c r="T183" s="201"/>
      <c r="U183" s="202"/>
      <c r="V183" s="203"/>
      <c r="W183" s="236"/>
      <c r="X183" s="237"/>
      <c r="Y183" s="238"/>
      <c r="Z183" s="239"/>
      <c r="AA183" s="240"/>
      <c r="AB183" s="26"/>
      <c r="AC183" s="27"/>
      <c r="AD183" s="36" t="str">
        <f t="shared" si="33"/>
        <v/>
      </c>
      <c r="AE183" s="28"/>
      <c r="AF183" s="29"/>
      <c r="AG183" s="30"/>
      <c r="AH183" s="187"/>
      <c r="AI183" s="187"/>
      <c r="AJ183" s="187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718</v>
      </c>
      <c r="E184" s="18" t="s">
        <v>719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0" t="s">
        <v>720</v>
      </c>
      <c r="P184" s="146" t="s">
        <v>133</v>
      </c>
      <c r="Q184" s="39">
        <v>44849</v>
      </c>
      <c r="R184" s="199" t="s">
        <v>107</v>
      </c>
      <c r="S184" s="200">
        <v>45</v>
      </c>
      <c r="T184" s="201" t="s">
        <v>721</v>
      </c>
      <c r="U184" s="202" t="s">
        <v>150</v>
      </c>
      <c r="V184" s="203"/>
      <c r="W184" s="236" t="s">
        <v>107</v>
      </c>
      <c r="X184" s="237">
        <v>45</v>
      </c>
      <c r="Y184" s="238" t="s">
        <v>721</v>
      </c>
      <c r="Z184" s="239" t="s">
        <v>151</v>
      </c>
      <c r="AA184" s="240"/>
      <c r="AB184" s="26"/>
      <c r="AC184" s="27"/>
      <c r="AD184" s="36" t="str">
        <f t="shared" si="33"/>
        <v/>
      </c>
      <c r="AE184" s="28"/>
      <c r="AF184" s="29"/>
      <c r="AG184" s="30"/>
      <c r="AH184" s="187"/>
      <c r="AI184" s="187"/>
      <c r="AJ184" s="187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722</v>
      </c>
      <c r="E185" s="18" t="s">
        <v>723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f>63+10</f>
        <v>73</v>
      </c>
      <c r="O185" s="150" t="s">
        <v>725</v>
      </c>
      <c r="P185" s="146" t="s">
        <v>133</v>
      </c>
      <c r="Q185" s="39">
        <v>44849</v>
      </c>
      <c r="R185" s="199" t="s">
        <v>107</v>
      </c>
      <c r="S185" s="200">
        <v>63</v>
      </c>
      <c r="T185" s="201" t="s">
        <v>724</v>
      </c>
      <c r="U185" s="202" t="s">
        <v>150</v>
      </c>
      <c r="V185" s="203"/>
      <c r="W185" s="236" t="s">
        <v>460</v>
      </c>
      <c r="X185" s="237">
        <v>54</v>
      </c>
      <c r="Y185" s="238"/>
      <c r="Z185" s="239"/>
      <c r="AA185" s="240"/>
      <c r="AB185" s="26"/>
      <c r="AC185" s="27"/>
      <c r="AD185" s="36" t="str">
        <f t="shared" si="33"/>
        <v/>
      </c>
      <c r="AE185" s="28"/>
      <c r="AF185" s="29"/>
      <c r="AG185" s="30"/>
      <c r="AH185" s="187" t="s">
        <v>963</v>
      </c>
      <c r="AI185" s="187"/>
      <c r="AJ185" s="187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726</v>
      </c>
      <c r="E186" s="18" t="s">
        <v>727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0"/>
      <c r="P186" s="146"/>
      <c r="Q186" s="39"/>
      <c r="R186" s="199"/>
      <c r="S186" s="200"/>
      <c r="T186" s="201"/>
      <c r="U186" s="202"/>
      <c r="V186" s="203"/>
      <c r="W186" s="236"/>
      <c r="X186" s="237"/>
      <c r="Y186" s="238"/>
      <c r="Z186" s="239"/>
      <c r="AA186" s="240"/>
      <c r="AB186" s="26"/>
      <c r="AC186" s="27"/>
      <c r="AD186" s="36" t="str">
        <f t="shared" si="33"/>
        <v/>
      </c>
      <c r="AE186" s="28"/>
      <c r="AF186" s="29"/>
      <c r="AG186" s="30"/>
      <c r="AH186" s="187" t="s">
        <v>961</v>
      </c>
      <c r="AI186" s="187" t="s">
        <v>962</v>
      </c>
      <c r="AJ186" s="187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563</v>
      </c>
      <c r="D187" s="17" t="s">
        <v>728</v>
      </c>
      <c r="E187" s="18" t="s">
        <v>729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0" t="s">
        <v>730</v>
      </c>
      <c r="P187" s="146" t="s">
        <v>125</v>
      </c>
      <c r="Q187" s="39">
        <v>44827</v>
      </c>
      <c r="R187" s="199" t="s">
        <v>107</v>
      </c>
      <c r="S187" s="200">
        <v>50</v>
      </c>
      <c r="T187" s="201" t="s">
        <v>731</v>
      </c>
      <c r="U187" s="202" t="s">
        <v>133</v>
      </c>
      <c r="V187" s="203">
        <v>44849</v>
      </c>
      <c r="W187" s="236" t="s">
        <v>107</v>
      </c>
      <c r="X187" s="237">
        <v>35</v>
      </c>
      <c r="Y187" s="238" t="s">
        <v>732</v>
      </c>
      <c r="Z187" s="239" t="s">
        <v>150</v>
      </c>
      <c r="AA187" s="240"/>
      <c r="AB187" s="26"/>
      <c r="AC187" s="27"/>
      <c r="AD187" s="36" t="str">
        <f t="shared" si="33"/>
        <v/>
      </c>
      <c r="AE187" s="28"/>
      <c r="AF187" s="29"/>
      <c r="AG187" s="30"/>
      <c r="AH187" s="187"/>
      <c r="AI187" s="187"/>
      <c r="AJ187" s="187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704</v>
      </c>
      <c r="D188" s="17" t="s">
        <v>733</v>
      </c>
      <c r="E188" s="18" t="s">
        <v>734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0" t="s">
        <v>735</v>
      </c>
      <c r="P188" s="146" t="s">
        <v>125</v>
      </c>
      <c r="Q188" s="39">
        <v>44827</v>
      </c>
      <c r="R188" s="199"/>
      <c r="S188" s="200"/>
      <c r="T188" s="201"/>
      <c r="U188" s="202"/>
      <c r="V188" s="203"/>
      <c r="W188" s="236"/>
      <c r="X188" s="237"/>
      <c r="Y188" s="238"/>
      <c r="Z188" s="239"/>
      <c r="AA188" s="240"/>
      <c r="AB188" s="26"/>
      <c r="AC188" s="27"/>
      <c r="AD188" s="36" t="str">
        <f t="shared" si="33"/>
        <v/>
      </c>
      <c r="AE188" s="28"/>
      <c r="AF188" s="29"/>
      <c r="AG188" s="30"/>
      <c r="AH188" s="187"/>
      <c r="AI188" s="187"/>
      <c r="AJ188" s="187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442</v>
      </c>
      <c r="D189" s="17" t="s">
        <v>736</v>
      </c>
      <c r="E189" s="18" t="s">
        <v>737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0"/>
      <c r="P189" s="146"/>
      <c r="Q189" s="39"/>
      <c r="R189" s="199"/>
      <c r="S189" s="200"/>
      <c r="T189" s="201"/>
      <c r="U189" s="202"/>
      <c r="V189" s="203"/>
      <c r="W189" s="236"/>
      <c r="X189" s="237"/>
      <c r="Y189" s="238"/>
      <c r="Z189" s="239"/>
      <c r="AA189" s="240"/>
      <c r="AB189" s="26"/>
      <c r="AC189" s="27"/>
      <c r="AD189" s="36" t="str">
        <f t="shared" si="33"/>
        <v/>
      </c>
      <c r="AE189" s="28"/>
      <c r="AF189" s="29"/>
      <c r="AG189" s="30"/>
      <c r="AH189" s="187"/>
      <c r="AI189" s="187"/>
      <c r="AJ189" s="187"/>
    </row>
    <row r="190" spans="1:36" s="5" customFormat="1" ht="15" customHeight="1" x14ac:dyDescent="0.15">
      <c r="A190" s="14" t="s">
        <v>6</v>
      </c>
      <c r="B190" s="15" t="s">
        <v>7</v>
      </c>
      <c r="C190" s="16" t="s">
        <v>563</v>
      </c>
      <c r="D190" s="17" t="s">
        <v>738</v>
      </c>
      <c r="E190" s="18" t="s">
        <v>739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0" t="s">
        <v>740</v>
      </c>
      <c r="P190" s="146" t="s">
        <v>125</v>
      </c>
      <c r="Q190" s="39">
        <v>44842</v>
      </c>
      <c r="R190" s="199" t="s">
        <v>107</v>
      </c>
      <c r="S190" s="200">
        <v>87.5</v>
      </c>
      <c r="T190" s="201" t="s">
        <v>741</v>
      </c>
      <c r="U190" s="202" t="s">
        <v>980</v>
      </c>
      <c r="V190" s="203"/>
      <c r="W190" s="236"/>
      <c r="X190" s="237"/>
      <c r="Y190" s="238"/>
      <c r="Z190" s="239"/>
      <c r="AA190" s="240"/>
      <c r="AB190" s="26"/>
      <c r="AC190" s="27"/>
      <c r="AD190" s="36" t="str">
        <f t="shared" si="33"/>
        <v/>
      </c>
      <c r="AE190" s="28"/>
      <c r="AF190" s="29"/>
      <c r="AG190" s="30"/>
      <c r="AH190" s="187" t="s">
        <v>1060</v>
      </c>
      <c r="AI190" s="187"/>
      <c r="AJ190" s="187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742</v>
      </c>
      <c r="E191" s="18" t="s">
        <v>743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0" t="s">
        <v>744</v>
      </c>
      <c r="P191" s="146" t="s">
        <v>125</v>
      </c>
      <c r="Q191" s="39"/>
      <c r="R191" s="199"/>
      <c r="S191" s="200"/>
      <c r="T191" s="201"/>
      <c r="U191" s="202"/>
      <c r="V191" s="203"/>
      <c r="W191" s="236"/>
      <c r="X191" s="237"/>
      <c r="Y191" s="238"/>
      <c r="Z191" s="239"/>
      <c r="AA191" s="240"/>
      <c r="AB191" s="26"/>
      <c r="AC191" s="27"/>
      <c r="AD191" s="36" t="str">
        <f t="shared" si="33"/>
        <v/>
      </c>
      <c r="AE191" s="28"/>
      <c r="AF191" s="29"/>
      <c r="AG191" s="30"/>
      <c r="AH191" s="187" t="s">
        <v>947</v>
      </c>
      <c r="AI191" s="187"/>
      <c r="AJ191" s="187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745</v>
      </c>
      <c r="E192" s="18" t="s">
        <v>746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0"/>
      <c r="P192" s="146"/>
      <c r="Q192" s="39"/>
      <c r="R192" s="199"/>
      <c r="S192" s="200"/>
      <c r="T192" s="201"/>
      <c r="U192" s="202"/>
      <c r="V192" s="203"/>
      <c r="W192" s="236"/>
      <c r="X192" s="237"/>
      <c r="Y192" s="238"/>
      <c r="Z192" s="239"/>
      <c r="AA192" s="240"/>
      <c r="AB192" s="26"/>
      <c r="AC192" s="27"/>
      <c r="AD192" s="36" t="str">
        <f t="shared" si="33"/>
        <v/>
      </c>
      <c r="AE192" s="28"/>
      <c r="AF192" s="29"/>
      <c r="AG192" s="30"/>
      <c r="AH192" s="187" t="s">
        <v>971</v>
      </c>
      <c r="AI192" s="187"/>
      <c r="AJ192" s="187"/>
    </row>
    <row r="193" spans="1:36" s="5" customFormat="1" ht="15" customHeight="1" x14ac:dyDescent="0.15">
      <c r="A193" s="14" t="s">
        <v>6</v>
      </c>
      <c r="B193" s="15" t="s">
        <v>7</v>
      </c>
      <c r="C193" s="16" t="s">
        <v>563</v>
      </c>
      <c r="D193" s="17" t="s">
        <v>747</v>
      </c>
      <c r="E193" s="18" t="s">
        <v>599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0" t="s">
        <v>748</v>
      </c>
      <c r="P193" s="146" t="s">
        <v>125</v>
      </c>
      <c r="Q193" s="39">
        <v>44827</v>
      </c>
      <c r="R193" s="199"/>
      <c r="S193" s="200"/>
      <c r="T193" s="201"/>
      <c r="U193" s="202"/>
      <c r="V193" s="203"/>
      <c r="W193" s="236"/>
      <c r="X193" s="237"/>
      <c r="Y193" s="238"/>
      <c r="Z193" s="239"/>
      <c r="AA193" s="240"/>
      <c r="AB193" s="26"/>
      <c r="AC193" s="27"/>
      <c r="AD193" s="36" t="str">
        <f t="shared" si="33"/>
        <v/>
      </c>
      <c r="AE193" s="28"/>
      <c r="AF193" s="29"/>
      <c r="AG193" s="30"/>
      <c r="AH193" s="187" t="s">
        <v>1050</v>
      </c>
      <c r="AI193" s="187"/>
      <c r="AJ193" s="187"/>
    </row>
    <row r="194" spans="1:36" s="5" customFormat="1" ht="15" customHeight="1" x14ac:dyDescent="0.15">
      <c r="A194" s="14" t="s">
        <v>6</v>
      </c>
      <c r="B194" s="15" t="s">
        <v>7</v>
      </c>
      <c r="C194" s="16" t="s">
        <v>47</v>
      </c>
      <c r="D194" s="17" t="s">
        <v>260</v>
      </c>
      <c r="E194" s="18" t="s">
        <v>749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0" t="s">
        <v>750</v>
      </c>
      <c r="P194" s="146" t="s">
        <v>125</v>
      </c>
      <c r="Q194" s="39">
        <v>44827</v>
      </c>
      <c r="R194" s="199"/>
      <c r="S194" s="200"/>
      <c r="T194" s="201"/>
      <c r="U194" s="202"/>
      <c r="V194" s="203"/>
      <c r="W194" s="236"/>
      <c r="X194" s="237"/>
      <c r="Y194" s="238"/>
      <c r="Z194" s="239"/>
      <c r="AA194" s="240"/>
      <c r="AB194" s="26"/>
      <c r="AC194" s="27"/>
      <c r="AD194" s="36" t="str">
        <f t="shared" si="33"/>
        <v/>
      </c>
      <c r="AE194" s="28"/>
      <c r="AF194" s="29"/>
      <c r="AG194" s="30"/>
      <c r="AH194" s="187" t="s">
        <v>1059</v>
      </c>
      <c r="AI194" s="187"/>
      <c r="AJ194" s="187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751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0" t="s">
        <v>755</v>
      </c>
      <c r="P195" s="146" t="s">
        <v>133</v>
      </c>
      <c r="Q195" s="39">
        <v>44849</v>
      </c>
      <c r="R195" s="199" t="s">
        <v>107</v>
      </c>
      <c r="S195" s="200">
        <v>50</v>
      </c>
      <c r="T195" s="201" t="s">
        <v>756</v>
      </c>
      <c r="U195" s="202" t="s">
        <v>150</v>
      </c>
      <c r="V195" s="203"/>
      <c r="W195" s="236" t="s">
        <v>107</v>
      </c>
      <c r="X195" s="237">
        <v>60</v>
      </c>
      <c r="Y195" s="238" t="s">
        <v>757</v>
      </c>
      <c r="Z195" s="239" t="s">
        <v>151</v>
      </c>
      <c r="AA195" s="240"/>
      <c r="AB195" s="26"/>
      <c r="AC195" s="27"/>
      <c r="AD195" s="36" t="str">
        <f t="shared" si="33"/>
        <v/>
      </c>
      <c r="AE195" s="28"/>
      <c r="AF195" s="29"/>
      <c r="AG195" s="30"/>
      <c r="AH195" s="187" t="s">
        <v>953</v>
      </c>
      <c r="AI195" s="187"/>
      <c r="AJ195" s="187"/>
    </row>
    <row r="196" spans="1:36" s="4" customFormat="1" ht="15" customHeight="1" x14ac:dyDescent="0.15">
      <c r="A196" s="14" t="s">
        <v>8</v>
      </c>
      <c r="B196" s="15" t="s">
        <v>7</v>
      </c>
      <c r="C196" s="16" t="s">
        <v>704</v>
      </c>
      <c r="D196" s="17" t="s">
        <v>752</v>
      </c>
      <c r="E196" s="18" t="s">
        <v>753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0" t="s">
        <v>754</v>
      </c>
      <c r="P196" s="146" t="s">
        <v>125</v>
      </c>
      <c r="Q196" s="39">
        <v>44827</v>
      </c>
      <c r="R196" s="199"/>
      <c r="S196" s="200"/>
      <c r="T196" s="201"/>
      <c r="U196" s="202"/>
      <c r="V196" s="203"/>
      <c r="W196" s="236"/>
      <c r="X196" s="237"/>
      <c r="Y196" s="238"/>
      <c r="Z196" s="239"/>
      <c r="AA196" s="240"/>
      <c r="AB196" s="26"/>
      <c r="AC196" s="27"/>
      <c r="AD196" s="36" t="str">
        <f t="shared" si="33"/>
        <v/>
      </c>
      <c r="AE196" s="28"/>
      <c r="AF196" s="29"/>
      <c r="AG196" s="30"/>
      <c r="AH196" s="187"/>
      <c r="AI196" s="187"/>
      <c r="AJ196" s="187"/>
    </row>
    <row r="197" spans="1:36" s="5" customFormat="1" ht="15" customHeight="1" x14ac:dyDescent="0.15">
      <c r="A197" s="14" t="s">
        <v>6</v>
      </c>
      <c r="B197" s="15" t="s">
        <v>7</v>
      </c>
      <c r="C197" s="16" t="s">
        <v>563</v>
      </c>
      <c r="D197" s="17" t="s">
        <v>758</v>
      </c>
      <c r="E197" s="18" t="s">
        <v>759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0" t="s">
        <v>761</v>
      </c>
      <c r="P197" s="146" t="s">
        <v>125</v>
      </c>
      <c r="Q197" s="39">
        <v>44827</v>
      </c>
      <c r="R197" s="199"/>
      <c r="S197" s="200"/>
      <c r="T197" s="201"/>
      <c r="U197" s="202"/>
      <c r="V197" s="203"/>
      <c r="W197" s="236"/>
      <c r="X197" s="237"/>
      <c r="Y197" s="238"/>
      <c r="Z197" s="239"/>
      <c r="AA197" s="240"/>
      <c r="AB197" s="26"/>
      <c r="AC197" s="27"/>
      <c r="AD197" s="36" t="str">
        <f t="shared" si="33"/>
        <v/>
      </c>
      <c r="AE197" s="28"/>
      <c r="AF197" s="29"/>
      <c r="AG197" s="30"/>
      <c r="AH197" s="187" t="s">
        <v>1054</v>
      </c>
      <c r="AI197" s="187"/>
      <c r="AJ197" s="187"/>
    </row>
    <row r="198" spans="1:36" s="5" customFormat="1" ht="15" customHeight="1" x14ac:dyDescent="0.15">
      <c r="A198" s="14" t="s">
        <v>6</v>
      </c>
      <c r="B198" s="15" t="s">
        <v>7</v>
      </c>
      <c r="C198" s="16" t="s">
        <v>563</v>
      </c>
      <c r="D198" s="17" t="s">
        <v>758</v>
      </c>
      <c r="E198" s="18" t="s">
        <v>760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0"/>
      <c r="P198" s="146"/>
      <c r="Q198" s="39"/>
      <c r="R198" s="199"/>
      <c r="S198" s="200"/>
      <c r="T198" s="201"/>
      <c r="U198" s="202"/>
      <c r="V198" s="203"/>
      <c r="W198" s="236"/>
      <c r="X198" s="237"/>
      <c r="Y198" s="238"/>
      <c r="Z198" s="239"/>
      <c r="AA198" s="240"/>
      <c r="AB198" s="26"/>
      <c r="AC198" s="27"/>
      <c r="AD198" s="36" t="str">
        <f t="shared" si="33"/>
        <v/>
      </c>
      <c r="AE198" s="28"/>
      <c r="AF198" s="29"/>
      <c r="AG198" s="30"/>
      <c r="AH198" s="187" t="s">
        <v>1053</v>
      </c>
      <c r="AI198" s="187"/>
      <c r="AJ198" s="187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704</v>
      </c>
      <c r="D199" s="17" t="s">
        <v>762</v>
      </c>
      <c r="E199" s="18" t="s">
        <v>763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0" t="s">
        <v>764</v>
      </c>
      <c r="P199" s="146" t="s">
        <v>125</v>
      </c>
      <c r="Q199" s="39">
        <v>44827</v>
      </c>
      <c r="R199" s="199"/>
      <c r="S199" s="200"/>
      <c r="T199" s="201"/>
      <c r="U199" s="202"/>
      <c r="V199" s="203"/>
      <c r="W199" s="236"/>
      <c r="X199" s="237"/>
      <c r="Y199" s="238"/>
      <c r="Z199" s="239"/>
      <c r="AA199" s="240"/>
      <c r="AB199" s="26"/>
      <c r="AC199" s="27"/>
      <c r="AD199" s="36" t="str">
        <f t="shared" si="33"/>
        <v/>
      </c>
      <c r="AE199" s="28"/>
      <c r="AF199" s="29"/>
      <c r="AG199" s="30"/>
      <c r="AH199" s="187"/>
      <c r="AI199" s="187"/>
      <c r="AJ199" s="187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373</v>
      </c>
      <c r="E200" s="18" t="s">
        <v>818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0" t="s">
        <v>765</v>
      </c>
      <c r="P200" s="146" t="s">
        <v>125</v>
      </c>
      <c r="Q200" s="39">
        <v>44827</v>
      </c>
      <c r="R200" s="199" t="s">
        <v>460</v>
      </c>
      <c r="S200" s="200">
        <v>50</v>
      </c>
      <c r="T200" s="201"/>
      <c r="U200" s="202"/>
      <c r="V200" s="203"/>
      <c r="W200" s="236"/>
      <c r="X200" s="237"/>
      <c r="Y200" s="238"/>
      <c r="Z200" s="239"/>
      <c r="AA200" s="240"/>
      <c r="AB200" s="26"/>
      <c r="AC200" s="27"/>
      <c r="AD200" s="36" t="str">
        <f t="shared" si="33"/>
        <v/>
      </c>
      <c r="AE200" s="28"/>
      <c r="AF200" s="29"/>
      <c r="AG200" s="30"/>
      <c r="AH200" s="187"/>
      <c r="AI200" s="187"/>
      <c r="AJ200" s="187"/>
    </row>
    <row r="201" spans="1:36" s="5" customFormat="1" ht="15" customHeight="1" x14ac:dyDescent="0.15">
      <c r="A201" s="14" t="s">
        <v>8</v>
      </c>
      <c r="B201" s="15" t="s">
        <v>7</v>
      </c>
      <c r="C201" s="16" t="s">
        <v>47</v>
      </c>
      <c r="D201" s="17" t="s">
        <v>766</v>
      </c>
      <c r="E201" s="18" t="s">
        <v>767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0"/>
      <c r="P201" s="146"/>
      <c r="Q201" s="39">
        <v>44849</v>
      </c>
      <c r="R201" s="199"/>
      <c r="S201" s="200"/>
      <c r="T201" s="201"/>
      <c r="U201" s="202"/>
      <c r="V201" s="203"/>
      <c r="W201" s="236"/>
      <c r="X201" s="237"/>
      <c r="Y201" s="238"/>
      <c r="Z201" s="239"/>
      <c r="AA201" s="240"/>
      <c r="AB201" s="26"/>
      <c r="AC201" s="27"/>
      <c r="AD201" s="36" t="str">
        <f t="shared" si="33"/>
        <v/>
      </c>
      <c r="AE201" s="28"/>
      <c r="AF201" s="29"/>
      <c r="AG201" s="30"/>
      <c r="AH201" s="187" t="s">
        <v>1004</v>
      </c>
      <c r="AI201" s="187" t="s">
        <v>1005</v>
      </c>
      <c r="AJ201" s="187"/>
    </row>
    <row r="202" spans="1:36" s="5" customFormat="1" ht="15" customHeight="1" x14ac:dyDescent="0.15">
      <c r="A202" s="14" t="s">
        <v>8</v>
      </c>
      <c r="B202" s="15" t="s">
        <v>7</v>
      </c>
      <c r="C202" s="16" t="s">
        <v>47</v>
      </c>
      <c r="D202" s="17" t="s">
        <v>768</v>
      </c>
      <c r="E202" s="18" t="s">
        <v>769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0" t="s">
        <v>770</v>
      </c>
      <c r="P202" s="146" t="s">
        <v>125</v>
      </c>
      <c r="Q202" s="39">
        <v>44827</v>
      </c>
      <c r="R202" s="199"/>
      <c r="S202" s="200"/>
      <c r="T202" s="201"/>
      <c r="U202" s="202"/>
      <c r="V202" s="203"/>
      <c r="W202" s="236"/>
      <c r="X202" s="237"/>
      <c r="Y202" s="238"/>
      <c r="Z202" s="239"/>
      <c r="AA202" s="240"/>
      <c r="AB202" s="26"/>
      <c r="AC202" s="27"/>
      <c r="AD202" s="36" t="str">
        <f t="shared" si="33"/>
        <v/>
      </c>
      <c r="AE202" s="28"/>
      <c r="AF202" s="29"/>
      <c r="AG202" s="30"/>
      <c r="AH202" s="187" t="s">
        <v>1048</v>
      </c>
      <c r="AI202" s="187"/>
      <c r="AJ202" s="187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749</v>
      </c>
      <c r="E203" s="18" t="s">
        <v>771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0" t="s">
        <v>772</v>
      </c>
      <c r="P203" s="146" t="s">
        <v>125</v>
      </c>
      <c r="Q203" s="39">
        <v>44849</v>
      </c>
      <c r="R203" s="199"/>
      <c r="S203" s="200"/>
      <c r="T203" s="201"/>
      <c r="U203" s="202"/>
      <c r="V203" s="203"/>
      <c r="W203" s="236"/>
      <c r="X203" s="237"/>
      <c r="Y203" s="238"/>
      <c r="Z203" s="239"/>
      <c r="AA203" s="240"/>
      <c r="AB203" s="26"/>
      <c r="AC203" s="27"/>
      <c r="AD203" s="36" t="str">
        <f t="shared" si="33"/>
        <v/>
      </c>
      <c r="AE203" s="28"/>
      <c r="AF203" s="29"/>
      <c r="AG203" s="30"/>
      <c r="AH203" s="187" t="s">
        <v>952</v>
      </c>
      <c r="AI203" s="187"/>
      <c r="AJ203" s="187"/>
    </row>
    <row r="204" spans="1:36" s="4" customFormat="1" ht="15" customHeight="1" x14ac:dyDescent="0.15">
      <c r="A204" s="14" t="s">
        <v>8</v>
      </c>
      <c r="B204" s="15" t="s">
        <v>7</v>
      </c>
      <c r="C204" s="16" t="s">
        <v>47</v>
      </c>
      <c r="D204" s="17" t="s">
        <v>773</v>
      </c>
      <c r="E204" s="18" t="s">
        <v>774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775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0"/>
      <c r="P204" s="146"/>
      <c r="Q204" s="39">
        <v>44831</v>
      </c>
      <c r="R204" s="199" t="s">
        <v>460</v>
      </c>
      <c r="S204" s="200">
        <v>50</v>
      </c>
      <c r="T204" s="201"/>
      <c r="U204" s="202"/>
      <c r="V204" s="203"/>
      <c r="W204" s="236"/>
      <c r="X204" s="237"/>
      <c r="Y204" s="238"/>
      <c r="Z204" s="239"/>
      <c r="AA204" s="240"/>
      <c r="AB204" s="26"/>
      <c r="AC204" s="27"/>
      <c r="AD204" s="36" t="str">
        <f t="shared" si="33"/>
        <v/>
      </c>
      <c r="AE204" s="28"/>
      <c r="AF204" s="29"/>
      <c r="AG204" s="30"/>
      <c r="AH204" s="187" t="s">
        <v>946</v>
      </c>
      <c r="AI204" s="187"/>
      <c r="AJ204" s="187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776</v>
      </c>
      <c r="E205" s="18" t="s">
        <v>777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0" t="s">
        <v>778</v>
      </c>
      <c r="P205" s="146" t="s">
        <v>125</v>
      </c>
      <c r="Q205" s="39">
        <v>44827</v>
      </c>
      <c r="R205" s="199" t="s">
        <v>107</v>
      </c>
      <c r="S205" s="200">
        <v>60</v>
      </c>
      <c r="T205" s="201" t="s">
        <v>779</v>
      </c>
      <c r="U205" s="202" t="s">
        <v>133</v>
      </c>
      <c r="V205" s="203">
        <v>44849</v>
      </c>
      <c r="W205" s="236" t="s">
        <v>107</v>
      </c>
      <c r="X205" s="237">
        <v>50</v>
      </c>
      <c r="Y205" s="238" t="s">
        <v>822</v>
      </c>
      <c r="Z205" s="239" t="s">
        <v>150</v>
      </c>
      <c r="AA205" s="240"/>
      <c r="AB205" s="26"/>
      <c r="AC205" s="27"/>
      <c r="AD205" s="36" t="str">
        <f t="shared" si="33"/>
        <v/>
      </c>
      <c r="AE205" s="28"/>
      <c r="AF205" s="29"/>
      <c r="AG205" s="30"/>
      <c r="AH205" s="187" t="s">
        <v>964</v>
      </c>
      <c r="AI205" s="187"/>
      <c r="AJ205" s="187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708</v>
      </c>
      <c r="E206" s="18" t="s">
        <v>780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0" t="s">
        <v>782</v>
      </c>
      <c r="P206" s="146" t="s">
        <v>150</v>
      </c>
      <c r="Q206" s="39"/>
      <c r="R206" s="199" t="s">
        <v>107</v>
      </c>
      <c r="S206" s="200">
        <v>50</v>
      </c>
      <c r="T206" s="201" t="s">
        <v>783</v>
      </c>
      <c r="U206" s="202" t="s">
        <v>151</v>
      </c>
      <c r="V206" s="203"/>
      <c r="W206" s="236" t="s">
        <v>107</v>
      </c>
      <c r="X206" s="237">
        <v>70</v>
      </c>
      <c r="Y206" s="238" t="s">
        <v>781</v>
      </c>
      <c r="Z206" s="239" t="s">
        <v>216</v>
      </c>
      <c r="AA206" s="240"/>
      <c r="AB206" s="26"/>
      <c r="AC206" s="27"/>
      <c r="AD206" s="36" t="str">
        <f t="shared" si="33"/>
        <v/>
      </c>
      <c r="AE206" s="28"/>
      <c r="AF206" s="29"/>
      <c r="AG206" s="30"/>
      <c r="AH206" s="187" t="s">
        <v>1017</v>
      </c>
      <c r="AI206" s="187"/>
      <c r="AJ206" s="187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784</v>
      </c>
      <c r="E207" s="18" t="s">
        <v>701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170</v>
      </c>
      <c r="L207" s="35">
        <f t="shared" ref="L207:L238" si="37">IF(D207="","",I207-K207)</f>
        <v>0</v>
      </c>
      <c r="M207" s="37" t="s">
        <v>186</v>
      </c>
      <c r="N207" s="38">
        <v>70</v>
      </c>
      <c r="O207" s="150"/>
      <c r="P207" s="146"/>
      <c r="Q207" s="39">
        <v>44831</v>
      </c>
      <c r="R207" s="199" t="s">
        <v>186</v>
      </c>
      <c r="S207" s="200">
        <v>50</v>
      </c>
      <c r="T207" s="201"/>
      <c r="U207" s="202"/>
      <c r="V207" s="203"/>
      <c r="W207" s="236" t="s">
        <v>460</v>
      </c>
      <c r="X207" s="237">
        <v>50</v>
      </c>
      <c r="Y207" s="238"/>
      <c r="Z207" s="239"/>
      <c r="AA207" s="240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7" t="s">
        <v>967</v>
      </c>
      <c r="AI207" s="187"/>
      <c r="AJ207" s="187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760</v>
      </c>
      <c r="E208" s="18" t="s">
        <v>785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0" t="s">
        <v>786</v>
      </c>
      <c r="P208" s="146" t="s">
        <v>125</v>
      </c>
      <c r="Q208" s="39">
        <v>44827</v>
      </c>
      <c r="R208" s="199" t="s">
        <v>107</v>
      </c>
      <c r="S208" s="200">
        <v>55</v>
      </c>
      <c r="T208" s="201" t="s">
        <v>787</v>
      </c>
      <c r="U208" s="202" t="s">
        <v>133</v>
      </c>
      <c r="V208" s="203">
        <v>44849</v>
      </c>
      <c r="W208" s="236" t="s">
        <v>107</v>
      </c>
      <c r="X208" s="237">
        <v>55</v>
      </c>
      <c r="Y208" s="238" t="s">
        <v>788</v>
      </c>
      <c r="Z208" s="239" t="s">
        <v>150</v>
      </c>
      <c r="AA208" s="240"/>
      <c r="AB208" s="26"/>
      <c r="AC208" s="27"/>
      <c r="AD208" s="36" t="str">
        <f t="shared" si="38"/>
        <v/>
      </c>
      <c r="AE208" s="28"/>
      <c r="AF208" s="29"/>
      <c r="AG208" s="30"/>
      <c r="AH208" s="187" t="s">
        <v>949</v>
      </c>
      <c r="AI208" s="187"/>
      <c r="AJ208" s="187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789</v>
      </c>
      <c r="E209" s="18" t="s">
        <v>790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0" t="s">
        <v>791</v>
      </c>
      <c r="P209" s="146" t="s">
        <v>125</v>
      </c>
      <c r="Q209" s="39">
        <v>44853</v>
      </c>
      <c r="R209" s="199"/>
      <c r="S209" s="200"/>
      <c r="T209" s="201"/>
      <c r="U209" s="202"/>
      <c r="V209" s="203"/>
      <c r="W209" s="236"/>
      <c r="X209" s="237"/>
      <c r="Y209" s="238"/>
      <c r="Z209" s="239"/>
      <c r="AA209" s="240"/>
      <c r="AB209" s="26"/>
      <c r="AC209" s="27"/>
      <c r="AD209" s="36" t="str">
        <f t="shared" si="38"/>
        <v/>
      </c>
      <c r="AE209" s="28"/>
      <c r="AF209" s="29"/>
      <c r="AG209" s="30"/>
      <c r="AH209" s="187" t="s">
        <v>956</v>
      </c>
      <c r="AI209" s="187" t="s">
        <v>957</v>
      </c>
      <c r="AJ209" s="187"/>
    </row>
    <row r="210" spans="1:36" s="4" customFormat="1" ht="15" customHeight="1" x14ac:dyDescent="0.15">
      <c r="A210" s="14" t="s">
        <v>6</v>
      </c>
      <c r="B210" s="15" t="s">
        <v>7</v>
      </c>
      <c r="C210" s="16" t="s">
        <v>563</v>
      </c>
      <c r="D210" s="17" t="s">
        <v>565</v>
      </c>
      <c r="E210" s="18" t="s">
        <v>792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0" t="s">
        <v>793</v>
      </c>
      <c r="P210" s="146" t="s">
        <v>125</v>
      </c>
      <c r="Q210" s="39">
        <v>44827</v>
      </c>
      <c r="R210" s="199"/>
      <c r="S210" s="200"/>
      <c r="T210" s="201"/>
      <c r="U210" s="202"/>
      <c r="V210" s="203"/>
      <c r="W210" s="236"/>
      <c r="X210" s="237"/>
      <c r="Y210" s="238"/>
      <c r="Z210" s="239"/>
      <c r="AA210" s="240"/>
      <c r="AB210" s="26"/>
      <c r="AC210" s="27"/>
      <c r="AD210" s="36" t="str">
        <f t="shared" si="38"/>
        <v/>
      </c>
      <c r="AE210" s="28"/>
      <c r="AF210" s="29"/>
      <c r="AG210" s="30"/>
      <c r="AH210" s="187" t="s">
        <v>1051</v>
      </c>
      <c r="AI210" s="187"/>
      <c r="AJ210" s="187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794</v>
      </c>
      <c r="E211" s="18" t="s">
        <v>795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0" t="s">
        <v>797</v>
      </c>
      <c r="P211" s="146" t="s">
        <v>125</v>
      </c>
      <c r="Q211" s="39">
        <v>44827</v>
      </c>
      <c r="R211" s="199"/>
      <c r="S211" s="200"/>
      <c r="T211" s="201"/>
      <c r="U211" s="202"/>
      <c r="V211" s="203"/>
      <c r="W211" s="236"/>
      <c r="X211" s="237"/>
      <c r="Y211" s="238"/>
      <c r="Z211" s="239"/>
      <c r="AA211" s="240"/>
      <c r="AB211" s="26"/>
      <c r="AC211" s="27"/>
      <c r="AD211" s="36" t="str">
        <f t="shared" si="38"/>
        <v/>
      </c>
      <c r="AE211" s="28"/>
      <c r="AF211" s="29"/>
      <c r="AG211" s="30"/>
      <c r="AH211" s="187" t="s">
        <v>969</v>
      </c>
      <c r="AI211" s="187" t="s">
        <v>970</v>
      </c>
      <c r="AJ211" s="187"/>
    </row>
    <row r="212" spans="1:36" s="4" customFormat="1" ht="15" customHeight="1" x14ac:dyDescent="0.15">
      <c r="A212" s="14" t="s">
        <v>6</v>
      </c>
      <c r="B212" s="15" t="s">
        <v>7</v>
      </c>
      <c r="C212" s="16" t="s">
        <v>47</v>
      </c>
      <c r="D212" s="17" t="s">
        <v>794</v>
      </c>
      <c r="E212" s="18" t="s">
        <v>796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0"/>
      <c r="P212" s="146"/>
      <c r="Q212" s="39"/>
      <c r="R212" s="199"/>
      <c r="S212" s="200"/>
      <c r="T212" s="201"/>
      <c r="U212" s="202"/>
      <c r="V212" s="203"/>
      <c r="W212" s="236"/>
      <c r="X212" s="237"/>
      <c r="Y212" s="238"/>
      <c r="Z212" s="239"/>
      <c r="AA212" s="240"/>
      <c r="AB212" s="26"/>
      <c r="AC212" s="27"/>
      <c r="AD212" s="36" t="str">
        <f t="shared" si="38"/>
        <v/>
      </c>
      <c r="AE212" s="28"/>
      <c r="AF212" s="29"/>
      <c r="AG212" s="30"/>
      <c r="AH212" s="187" t="s">
        <v>969</v>
      </c>
      <c r="AI212" s="187" t="s">
        <v>970</v>
      </c>
      <c r="AJ212" s="187"/>
    </row>
    <row r="213" spans="1:36" s="4" customFormat="1" ht="15" customHeight="1" x14ac:dyDescent="0.15">
      <c r="A213" s="14" t="s">
        <v>8</v>
      </c>
      <c r="B213" s="15" t="s">
        <v>7</v>
      </c>
      <c r="C213" s="16" t="s">
        <v>704</v>
      </c>
      <c r="D213" s="17" t="s">
        <v>198</v>
      </c>
      <c r="E213" s="18" t="s">
        <v>798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0" t="s">
        <v>801</v>
      </c>
      <c r="P213" s="146" t="s">
        <v>125</v>
      </c>
      <c r="Q213" s="39">
        <v>44827</v>
      </c>
      <c r="R213" s="199"/>
      <c r="S213" s="200"/>
      <c r="T213" s="201"/>
      <c r="U213" s="202"/>
      <c r="V213" s="203"/>
      <c r="W213" s="236"/>
      <c r="X213" s="237"/>
      <c r="Y213" s="238"/>
      <c r="Z213" s="239"/>
      <c r="AA213" s="240"/>
      <c r="AB213" s="26"/>
      <c r="AC213" s="27"/>
      <c r="AD213" s="36" t="str">
        <f t="shared" si="38"/>
        <v/>
      </c>
      <c r="AE213" s="28"/>
      <c r="AF213" s="29"/>
      <c r="AG213" s="30"/>
      <c r="AH213" s="187" t="s">
        <v>1046</v>
      </c>
      <c r="AI213" s="187"/>
      <c r="AJ213" s="187"/>
    </row>
    <row r="214" spans="1:36" s="4" customFormat="1" ht="15" customHeight="1" x14ac:dyDescent="0.15">
      <c r="A214" s="14" t="s">
        <v>8</v>
      </c>
      <c r="B214" s="15" t="s">
        <v>7</v>
      </c>
      <c r="C214" s="16" t="s">
        <v>47</v>
      </c>
      <c r="D214" s="17" t="s">
        <v>802</v>
      </c>
      <c r="E214" s="18" t="s">
        <v>803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0" t="s">
        <v>804</v>
      </c>
      <c r="P214" s="146" t="s">
        <v>125</v>
      </c>
      <c r="Q214" s="39">
        <v>44827</v>
      </c>
      <c r="R214" s="199"/>
      <c r="S214" s="200"/>
      <c r="T214" s="201"/>
      <c r="U214" s="202"/>
      <c r="V214" s="203"/>
      <c r="W214" s="236"/>
      <c r="X214" s="237"/>
      <c r="Y214" s="238"/>
      <c r="Z214" s="239"/>
      <c r="AA214" s="240"/>
      <c r="AB214" s="26"/>
      <c r="AC214" s="27"/>
      <c r="AD214" s="36" t="str">
        <f t="shared" si="38"/>
        <v/>
      </c>
      <c r="AE214" s="28"/>
      <c r="AF214" s="29"/>
      <c r="AG214" s="30"/>
      <c r="AH214" s="187"/>
      <c r="AI214" s="187"/>
      <c r="AJ214" s="187"/>
    </row>
    <row r="215" spans="1:36" s="4" customFormat="1" ht="15" customHeight="1" x14ac:dyDescent="0.15">
      <c r="A215" s="14" t="s">
        <v>6</v>
      </c>
      <c r="B215" s="15" t="s">
        <v>7</v>
      </c>
      <c r="C215" s="16" t="s">
        <v>563</v>
      </c>
      <c r="D215" s="17" t="s">
        <v>805</v>
      </c>
      <c r="E215" s="18" t="s">
        <v>690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0"/>
      <c r="P215" s="146"/>
      <c r="Q215" s="39"/>
      <c r="R215" s="199"/>
      <c r="S215" s="200"/>
      <c r="T215" s="201"/>
      <c r="U215" s="202"/>
      <c r="V215" s="203"/>
      <c r="W215" s="236"/>
      <c r="X215" s="237"/>
      <c r="Y215" s="238"/>
      <c r="Z215" s="239"/>
      <c r="AA215" s="240"/>
      <c r="AB215" s="26"/>
      <c r="AC215" s="27"/>
      <c r="AD215" s="36" t="str">
        <f t="shared" si="38"/>
        <v/>
      </c>
      <c r="AE215" s="28"/>
      <c r="AF215" s="29"/>
      <c r="AG215" s="30"/>
      <c r="AH215" s="187" t="s">
        <v>1055</v>
      </c>
      <c r="AI215" s="187"/>
      <c r="AJ215" s="187"/>
    </row>
    <row r="216" spans="1:36" s="4" customFormat="1" ht="15" customHeight="1" x14ac:dyDescent="0.15">
      <c r="A216" s="14" t="s">
        <v>6</v>
      </c>
      <c r="B216" s="15" t="s">
        <v>7</v>
      </c>
      <c r="C216" s="16" t="s">
        <v>47</v>
      </c>
      <c r="D216" s="17" t="s">
        <v>1068</v>
      </c>
      <c r="E216" s="18" t="s">
        <v>806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0" t="s">
        <v>807</v>
      </c>
      <c r="P216" s="146" t="s">
        <v>125</v>
      </c>
      <c r="Q216" s="39">
        <v>44827</v>
      </c>
      <c r="R216" s="199"/>
      <c r="S216" s="200"/>
      <c r="T216" s="201"/>
      <c r="U216" s="202"/>
      <c r="V216" s="203"/>
      <c r="W216" s="236"/>
      <c r="X216" s="237"/>
      <c r="Y216" s="238"/>
      <c r="Z216" s="239"/>
      <c r="AA216" s="240"/>
      <c r="AB216" s="26"/>
      <c r="AC216" s="27"/>
      <c r="AD216" s="36" t="str">
        <f t="shared" si="38"/>
        <v/>
      </c>
      <c r="AE216" s="28"/>
      <c r="AF216" s="29"/>
      <c r="AG216" s="30"/>
      <c r="AH216" s="187"/>
      <c r="AI216" s="187"/>
      <c r="AJ216" s="187"/>
    </row>
    <row r="217" spans="1:36" s="4" customFormat="1" ht="15" customHeight="1" x14ac:dyDescent="0.15">
      <c r="A217" s="14" t="s">
        <v>6</v>
      </c>
      <c r="B217" s="15" t="s">
        <v>1076</v>
      </c>
      <c r="C217" s="16" t="s">
        <v>47</v>
      </c>
      <c r="D217" s="17" t="s">
        <v>808</v>
      </c>
      <c r="E217" s="18" t="s">
        <v>809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0" t="s">
        <v>810</v>
      </c>
      <c r="P217" s="146" t="s">
        <v>125</v>
      </c>
      <c r="Q217" s="39">
        <v>44827</v>
      </c>
      <c r="R217" s="199"/>
      <c r="S217" s="200"/>
      <c r="T217" s="201"/>
      <c r="U217" s="202"/>
      <c r="V217" s="203"/>
      <c r="W217" s="236"/>
      <c r="X217" s="237"/>
      <c r="Y217" s="238"/>
      <c r="Z217" s="239"/>
      <c r="AA217" s="240"/>
      <c r="AB217" s="26"/>
      <c r="AC217" s="27"/>
      <c r="AD217" s="36" t="str">
        <f t="shared" si="38"/>
        <v/>
      </c>
      <c r="AE217" s="28"/>
      <c r="AF217" s="29"/>
      <c r="AG217" s="30"/>
      <c r="AH217" s="187" t="s">
        <v>1057</v>
      </c>
      <c r="AI217" s="187"/>
      <c r="AJ217" s="187"/>
    </row>
    <row r="218" spans="1:36" ht="15" customHeight="1" x14ac:dyDescent="0.15">
      <c r="A218" s="14" t="s">
        <v>8</v>
      </c>
      <c r="B218" s="15" t="s">
        <v>7</v>
      </c>
      <c r="C218" s="16" t="s">
        <v>47</v>
      </c>
      <c r="D218" s="17" t="s">
        <v>811</v>
      </c>
      <c r="E218" s="18" t="s">
        <v>812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0" t="s">
        <v>813</v>
      </c>
      <c r="P218" s="146" t="s">
        <v>125</v>
      </c>
      <c r="Q218" s="39">
        <v>44849</v>
      </c>
      <c r="R218" s="199"/>
      <c r="S218" s="200"/>
      <c r="T218" s="201"/>
      <c r="U218" s="202"/>
      <c r="V218" s="203"/>
      <c r="W218" s="236"/>
      <c r="X218" s="237"/>
      <c r="Y218" s="238"/>
      <c r="Z218" s="239"/>
      <c r="AA218" s="240"/>
      <c r="AB218" s="26"/>
      <c r="AC218" s="27"/>
      <c r="AD218" s="36" t="str">
        <f t="shared" si="38"/>
        <v/>
      </c>
      <c r="AE218" s="28"/>
      <c r="AF218" s="29"/>
      <c r="AG218" s="30"/>
      <c r="AH218" s="188" t="s">
        <v>1013</v>
      </c>
      <c r="AI218" s="188"/>
      <c r="AJ218" s="188"/>
    </row>
    <row r="219" spans="1:36" s="4" customFormat="1" ht="15" customHeight="1" x14ac:dyDescent="0.15">
      <c r="A219" s="14" t="s">
        <v>8</v>
      </c>
      <c r="B219" s="15" t="s">
        <v>7</v>
      </c>
      <c r="C219" s="16" t="s">
        <v>704</v>
      </c>
      <c r="D219" s="17" t="s">
        <v>69</v>
      </c>
      <c r="E219" s="18" t="s">
        <v>814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0" t="s">
        <v>815</v>
      </c>
      <c r="P219" s="146" t="s">
        <v>133</v>
      </c>
      <c r="Q219" s="39">
        <v>44849</v>
      </c>
      <c r="R219" s="199" t="s">
        <v>107</v>
      </c>
      <c r="S219" s="200">
        <v>80</v>
      </c>
      <c r="T219" s="201" t="s">
        <v>816</v>
      </c>
      <c r="U219" s="202" t="s">
        <v>150</v>
      </c>
      <c r="V219" s="203"/>
      <c r="W219" s="236"/>
      <c r="X219" s="237"/>
      <c r="Y219" s="238"/>
      <c r="Z219" s="239"/>
      <c r="AA219" s="240"/>
      <c r="AB219" s="26"/>
      <c r="AC219" s="27"/>
      <c r="AD219" s="36" t="str">
        <f t="shared" si="38"/>
        <v/>
      </c>
      <c r="AE219" s="28"/>
      <c r="AF219" s="29"/>
      <c r="AG219" s="30"/>
      <c r="AH219" s="187" t="s">
        <v>1056</v>
      </c>
      <c r="AI219" s="187"/>
      <c r="AJ219" s="187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819</v>
      </c>
      <c r="E220" s="18" t="s">
        <v>820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0" t="s">
        <v>821</v>
      </c>
      <c r="P220" s="146" t="s">
        <v>125</v>
      </c>
      <c r="Q220" s="39">
        <v>44831</v>
      </c>
      <c r="R220" s="199"/>
      <c r="S220" s="200"/>
      <c r="T220" s="201"/>
      <c r="U220" s="202"/>
      <c r="V220" s="203"/>
      <c r="W220" s="236"/>
      <c r="X220" s="237"/>
      <c r="Y220" s="238"/>
      <c r="Z220" s="239"/>
      <c r="AA220" s="240"/>
      <c r="AB220" s="26"/>
      <c r="AC220" s="27"/>
      <c r="AD220" s="36" t="str">
        <f t="shared" si="38"/>
        <v/>
      </c>
      <c r="AE220" s="28"/>
      <c r="AF220" s="29"/>
      <c r="AG220" s="30"/>
      <c r="AH220" s="187" t="s">
        <v>959</v>
      </c>
      <c r="AI220" s="187"/>
      <c r="AJ220" s="187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826</v>
      </c>
      <c r="E221" s="18" t="s">
        <v>827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220</v>
      </c>
      <c r="L221" s="35">
        <f t="shared" si="37"/>
        <v>0</v>
      </c>
      <c r="M221" s="37" t="s">
        <v>107</v>
      </c>
      <c r="N221" s="38">
        <v>55</v>
      </c>
      <c r="O221" s="150" t="s">
        <v>997</v>
      </c>
      <c r="P221" s="146" t="s">
        <v>133</v>
      </c>
      <c r="Q221" s="39">
        <v>44853</v>
      </c>
      <c r="R221" s="199" t="s">
        <v>107</v>
      </c>
      <c r="S221" s="200">
        <v>55</v>
      </c>
      <c r="T221" s="201" t="s">
        <v>998</v>
      </c>
      <c r="U221" s="202" t="s">
        <v>150</v>
      </c>
      <c r="V221" s="203"/>
      <c r="W221" s="236" t="s">
        <v>107</v>
      </c>
      <c r="X221" s="237">
        <v>110</v>
      </c>
      <c r="Y221" s="238" t="s">
        <v>999</v>
      </c>
      <c r="Z221" s="239" t="s">
        <v>1000</v>
      </c>
      <c r="AA221" s="240"/>
      <c r="AB221" s="26"/>
      <c r="AC221" s="27"/>
      <c r="AD221" s="36" t="str">
        <f t="shared" si="38"/>
        <v/>
      </c>
      <c r="AE221" s="28"/>
      <c r="AF221" s="29"/>
      <c r="AG221" s="30"/>
      <c r="AH221" s="187" t="s">
        <v>954</v>
      </c>
      <c r="AI221" s="187"/>
      <c r="AJ221" s="187"/>
    </row>
    <row r="222" spans="1:36" s="4" customFormat="1" ht="15" customHeight="1" x14ac:dyDescent="0.15">
      <c r="A222" s="14" t="s">
        <v>8</v>
      </c>
      <c r="B222" s="15" t="s">
        <v>7</v>
      </c>
      <c r="C222" s="16" t="s">
        <v>47</v>
      </c>
      <c r="D222" s="17" t="s">
        <v>828</v>
      </c>
      <c r="E222" s="18" t="s">
        <v>785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0" t="s">
        <v>160</v>
      </c>
      <c r="P222" s="146" t="s">
        <v>125</v>
      </c>
      <c r="Q222" s="39">
        <v>44831</v>
      </c>
      <c r="R222" s="199"/>
      <c r="S222" s="200"/>
      <c r="T222" s="201"/>
      <c r="U222" s="202"/>
      <c r="V222" s="203"/>
      <c r="W222" s="236"/>
      <c r="X222" s="237"/>
      <c r="Y222" s="238"/>
      <c r="Z222" s="239"/>
      <c r="AA222" s="240"/>
      <c r="AB222" s="26"/>
      <c r="AC222" s="27"/>
      <c r="AD222" s="36" t="str">
        <f t="shared" si="38"/>
        <v/>
      </c>
      <c r="AE222" s="28"/>
      <c r="AF222" s="29"/>
      <c r="AG222" s="30"/>
      <c r="AH222" s="187"/>
      <c r="AI222" s="187"/>
      <c r="AJ222" s="187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745</v>
      </c>
      <c r="E223" s="18" t="s">
        <v>829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0" t="s">
        <v>831</v>
      </c>
      <c r="P223" s="146" t="s">
        <v>125</v>
      </c>
      <c r="Q223" s="39">
        <v>44831</v>
      </c>
      <c r="R223" s="199"/>
      <c r="S223" s="200"/>
      <c r="T223" s="201"/>
      <c r="U223" s="202"/>
      <c r="V223" s="203"/>
      <c r="W223" s="236"/>
      <c r="X223" s="237"/>
      <c r="Y223" s="238"/>
      <c r="Z223" s="239"/>
      <c r="AA223" s="240"/>
      <c r="AB223" s="26"/>
      <c r="AC223" s="27"/>
      <c r="AD223" s="36" t="str">
        <f t="shared" si="38"/>
        <v/>
      </c>
      <c r="AE223" s="28"/>
      <c r="AF223" s="29"/>
      <c r="AG223" s="30"/>
      <c r="AH223" s="187" t="s">
        <v>971</v>
      </c>
      <c r="AI223" s="187"/>
      <c r="AJ223" s="187"/>
    </row>
    <row r="224" spans="1:36" ht="15" customHeight="1" x14ac:dyDescent="0.15">
      <c r="A224" s="14" t="s">
        <v>8</v>
      </c>
      <c r="B224" s="15" t="s">
        <v>63</v>
      </c>
      <c r="C224" s="16" t="s">
        <v>442</v>
      </c>
      <c r="D224" s="17" t="s">
        <v>745</v>
      </c>
      <c r="E224" s="18" t="s">
        <v>830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0" t="s">
        <v>832</v>
      </c>
      <c r="P224" s="146" t="s">
        <v>980</v>
      </c>
      <c r="Q224" s="39"/>
      <c r="R224" s="199"/>
      <c r="S224" s="200"/>
      <c r="T224" s="201"/>
      <c r="U224" s="202"/>
      <c r="V224" s="203"/>
      <c r="W224" s="236"/>
      <c r="X224" s="237"/>
      <c r="Y224" s="238"/>
      <c r="Z224" s="239"/>
      <c r="AA224" s="240"/>
      <c r="AB224" s="26"/>
      <c r="AC224" s="27"/>
      <c r="AD224" s="36" t="str">
        <f t="shared" si="38"/>
        <v/>
      </c>
      <c r="AE224" s="28"/>
      <c r="AF224" s="29"/>
      <c r="AG224" s="30"/>
      <c r="AH224" s="188" t="s">
        <v>971</v>
      </c>
      <c r="AI224" s="188"/>
      <c r="AJ224" s="188"/>
    </row>
    <row r="225" spans="1:36" ht="15" customHeight="1" x14ac:dyDescent="0.15">
      <c r="A225" s="14" t="s">
        <v>8</v>
      </c>
      <c r="B225" s="15" t="s">
        <v>63</v>
      </c>
      <c r="C225" s="16" t="s">
        <v>704</v>
      </c>
      <c r="D225" s="17" t="s">
        <v>833</v>
      </c>
      <c r="E225" s="18" t="s">
        <v>834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0" t="s">
        <v>835</v>
      </c>
      <c r="P225" s="146" t="s">
        <v>125</v>
      </c>
      <c r="Q225" s="39">
        <v>44831</v>
      </c>
      <c r="R225" s="199"/>
      <c r="S225" s="200"/>
      <c r="T225" s="201"/>
      <c r="U225" s="202"/>
      <c r="V225" s="203"/>
      <c r="W225" s="236"/>
      <c r="X225" s="237"/>
      <c r="Y225" s="238"/>
      <c r="Z225" s="239"/>
      <c r="AA225" s="240"/>
      <c r="AB225" s="26"/>
      <c r="AC225" s="27"/>
      <c r="AD225" s="36" t="str">
        <f t="shared" si="38"/>
        <v/>
      </c>
      <c r="AE225" s="28"/>
      <c r="AF225" s="29"/>
      <c r="AG225" s="30"/>
      <c r="AH225" s="188"/>
      <c r="AI225" s="188"/>
      <c r="AJ225" s="188"/>
    </row>
    <row r="226" spans="1:36" ht="15" customHeight="1" x14ac:dyDescent="0.15">
      <c r="A226" s="14" t="s">
        <v>8</v>
      </c>
      <c r="B226" s="15" t="s">
        <v>7</v>
      </c>
      <c r="C226" s="16" t="s">
        <v>704</v>
      </c>
      <c r="D226" s="17" t="s">
        <v>837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0" t="s">
        <v>838</v>
      </c>
      <c r="P226" s="146" t="s">
        <v>125</v>
      </c>
      <c r="Q226" s="39">
        <v>44831</v>
      </c>
      <c r="R226" s="199"/>
      <c r="S226" s="200"/>
      <c r="T226" s="201"/>
      <c r="U226" s="202"/>
      <c r="V226" s="203"/>
      <c r="W226" s="236"/>
      <c r="X226" s="237"/>
      <c r="Y226" s="238"/>
      <c r="Z226" s="239"/>
      <c r="AA226" s="240"/>
      <c r="AB226" s="26"/>
      <c r="AC226" s="27"/>
      <c r="AD226" s="36" t="str">
        <f t="shared" si="38"/>
        <v/>
      </c>
      <c r="AE226" s="28"/>
      <c r="AF226" s="29"/>
      <c r="AG226" s="30"/>
      <c r="AH226" s="188" t="s">
        <v>1052</v>
      </c>
      <c r="AI226" s="188"/>
      <c r="AJ226" s="188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981</v>
      </c>
      <c r="E227" s="18" t="s">
        <v>839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0" t="s">
        <v>840</v>
      </c>
      <c r="P227" s="146" t="s">
        <v>133</v>
      </c>
      <c r="Q227" s="39">
        <v>44831</v>
      </c>
      <c r="R227" s="199"/>
      <c r="S227" s="200"/>
      <c r="T227" s="201"/>
      <c r="U227" s="202"/>
      <c r="V227" s="203"/>
      <c r="W227" s="236"/>
      <c r="X227" s="237"/>
      <c r="Y227" s="238"/>
      <c r="Z227" s="239"/>
      <c r="AA227" s="240"/>
      <c r="AB227" s="26"/>
      <c r="AC227" s="27"/>
      <c r="AD227" s="36" t="str">
        <f t="shared" si="38"/>
        <v/>
      </c>
      <c r="AE227" s="28"/>
      <c r="AF227" s="29"/>
      <c r="AG227" s="30"/>
      <c r="AH227" s="188" t="s">
        <v>1052</v>
      </c>
      <c r="AI227" s="188"/>
      <c r="AJ227" s="188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841</v>
      </c>
      <c r="E228" s="18" t="s">
        <v>842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0" t="s">
        <v>843</v>
      </c>
      <c r="P228" s="146" t="s">
        <v>125</v>
      </c>
      <c r="Q228" s="39">
        <v>44831</v>
      </c>
      <c r="R228" s="199"/>
      <c r="S228" s="200"/>
      <c r="T228" s="201"/>
      <c r="U228" s="202"/>
      <c r="V228" s="203"/>
      <c r="W228" s="236"/>
      <c r="X228" s="237"/>
      <c r="Y228" s="238"/>
      <c r="Z228" s="239"/>
      <c r="AA228" s="240"/>
      <c r="AB228" s="26"/>
      <c r="AC228" s="27"/>
      <c r="AD228" s="36" t="str">
        <f t="shared" si="38"/>
        <v/>
      </c>
      <c r="AE228" s="28"/>
      <c r="AF228" s="29"/>
      <c r="AG228" s="30"/>
      <c r="AH228" s="188"/>
      <c r="AI228" s="188"/>
      <c r="AJ228" s="188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844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844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0" t="s">
        <v>847</v>
      </c>
      <c r="P229" s="146" t="s">
        <v>125</v>
      </c>
      <c r="Q229" s="39">
        <v>44831</v>
      </c>
      <c r="R229" s="199" t="s">
        <v>107</v>
      </c>
      <c r="S229" s="200">
        <v>75</v>
      </c>
      <c r="T229" s="201" t="s">
        <v>848</v>
      </c>
      <c r="U229" s="202" t="s">
        <v>133</v>
      </c>
      <c r="V229" s="203">
        <v>44849</v>
      </c>
      <c r="W229" s="236" t="s">
        <v>460</v>
      </c>
      <c r="X229" s="237">
        <v>50</v>
      </c>
      <c r="Y229" s="238"/>
      <c r="Z229" s="239"/>
      <c r="AA229" s="240"/>
      <c r="AB229" s="26"/>
      <c r="AC229" s="27"/>
      <c r="AD229" s="36" t="str">
        <f t="shared" si="38"/>
        <v/>
      </c>
      <c r="AE229" s="28"/>
      <c r="AF229" s="29"/>
      <c r="AG229" s="30"/>
      <c r="AH229" s="188" t="s">
        <v>1049</v>
      </c>
      <c r="AI229" s="188"/>
      <c r="AJ229" s="188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845</v>
      </c>
      <c r="E230" s="18" t="s">
        <v>846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844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0" t="s">
        <v>849</v>
      </c>
      <c r="P230" s="146" t="s">
        <v>150</v>
      </c>
      <c r="Q230" s="39"/>
      <c r="R230" s="199" t="s">
        <v>460</v>
      </c>
      <c r="S230" s="200">
        <v>50</v>
      </c>
      <c r="T230" s="201"/>
      <c r="U230" s="202"/>
      <c r="V230" s="203"/>
      <c r="W230" s="236"/>
      <c r="X230" s="237"/>
      <c r="Y230" s="238"/>
      <c r="Z230" s="239"/>
      <c r="AA230" s="240"/>
      <c r="AB230" s="26"/>
      <c r="AC230" s="27"/>
      <c r="AD230" s="36" t="str">
        <f t="shared" si="38"/>
        <v/>
      </c>
      <c r="AE230" s="28"/>
      <c r="AF230" s="29"/>
      <c r="AG230" s="30"/>
      <c r="AH230" s="188" t="s">
        <v>1049</v>
      </c>
      <c r="AI230" s="188"/>
      <c r="AJ230" s="188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851</v>
      </c>
      <c r="E231" s="18" t="s">
        <v>326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0" t="s">
        <v>852</v>
      </c>
      <c r="P231" s="146" t="s">
        <v>125</v>
      </c>
      <c r="Q231" s="39">
        <v>44831</v>
      </c>
      <c r="R231" s="199"/>
      <c r="S231" s="200"/>
      <c r="T231" s="201"/>
      <c r="U231" s="202"/>
      <c r="V231" s="203"/>
      <c r="W231" s="236"/>
      <c r="X231" s="237"/>
      <c r="Y231" s="238"/>
      <c r="Z231" s="239"/>
      <c r="AA231" s="240"/>
      <c r="AB231" s="26"/>
      <c r="AC231" s="27"/>
      <c r="AD231" s="36" t="str">
        <f t="shared" si="38"/>
        <v/>
      </c>
      <c r="AE231" s="28"/>
      <c r="AF231" s="29"/>
      <c r="AG231" s="30"/>
      <c r="AH231" s="188" t="s">
        <v>958</v>
      </c>
      <c r="AI231" s="188"/>
      <c r="AJ231" s="188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853</v>
      </c>
      <c r="E232" s="18" t="s">
        <v>854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0" t="s">
        <v>856</v>
      </c>
      <c r="P232" s="146" t="s">
        <v>125</v>
      </c>
      <c r="Q232" s="39">
        <v>44831</v>
      </c>
      <c r="R232" s="199" t="s">
        <v>460</v>
      </c>
      <c r="S232" s="200">
        <v>50</v>
      </c>
      <c r="T232" s="201"/>
      <c r="U232" s="202"/>
      <c r="V232" s="203"/>
      <c r="W232" s="236"/>
      <c r="X232" s="237"/>
      <c r="Y232" s="238"/>
      <c r="Z232" s="239"/>
      <c r="AA232" s="240"/>
      <c r="AB232" s="26"/>
      <c r="AC232" s="27"/>
      <c r="AD232" s="36" t="str">
        <f t="shared" si="38"/>
        <v/>
      </c>
      <c r="AE232" s="28"/>
      <c r="AF232" s="29"/>
      <c r="AG232" s="30"/>
      <c r="AH232" s="188"/>
      <c r="AI232" s="188"/>
      <c r="AJ232" s="188"/>
    </row>
    <row r="233" spans="1:36" ht="15" customHeight="1" x14ac:dyDescent="0.15">
      <c r="A233" s="14" t="s">
        <v>8</v>
      </c>
      <c r="B233" s="15" t="s">
        <v>7</v>
      </c>
      <c r="C233" s="16" t="s">
        <v>47</v>
      </c>
      <c r="D233" s="17" t="s">
        <v>853</v>
      </c>
      <c r="E233" s="18" t="s">
        <v>855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460</v>
      </c>
      <c r="N233" s="38">
        <v>50</v>
      </c>
      <c r="O233" s="150"/>
      <c r="P233" s="146"/>
      <c r="Q233" s="39"/>
      <c r="R233" s="199"/>
      <c r="S233" s="200"/>
      <c r="T233" s="201"/>
      <c r="U233" s="202"/>
      <c r="V233" s="203"/>
      <c r="W233" s="236"/>
      <c r="X233" s="237"/>
      <c r="Y233" s="238"/>
      <c r="Z233" s="239"/>
      <c r="AA233" s="240"/>
      <c r="AB233" s="26"/>
      <c r="AC233" s="27"/>
      <c r="AD233" s="36" t="str">
        <f t="shared" si="38"/>
        <v/>
      </c>
      <c r="AE233" s="28"/>
      <c r="AF233" s="29"/>
      <c r="AG233" s="30"/>
      <c r="AH233" s="188" t="s">
        <v>1006</v>
      </c>
      <c r="AI233" s="188"/>
      <c r="AJ233" s="188"/>
    </row>
    <row r="234" spans="1:36" ht="15" customHeight="1" x14ac:dyDescent="0.15">
      <c r="A234" s="14" t="s">
        <v>6</v>
      </c>
      <c r="B234" s="15" t="s">
        <v>7</v>
      </c>
      <c r="C234" s="16" t="s">
        <v>563</v>
      </c>
      <c r="D234" s="17" t="s">
        <v>857</v>
      </c>
      <c r="E234" s="18" t="s">
        <v>760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0"/>
      <c r="P234" s="146"/>
      <c r="Q234" s="39"/>
      <c r="R234" s="199"/>
      <c r="S234" s="200"/>
      <c r="T234" s="201"/>
      <c r="U234" s="202"/>
      <c r="V234" s="203"/>
      <c r="W234" s="236"/>
      <c r="X234" s="237"/>
      <c r="Y234" s="238"/>
      <c r="Z234" s="239"/>
      <c r="AA234" s="240"/>
      <c r="AB234" s="26"/>
      <c r="AC234" s="27"/>
      <c r="AD234" s="36" t="str">
        <f t="shared" si="38"/>
        <v/>
      </c>
      <c r="AE234" s="28"/>
      <c r="AF234" s="29"/>
      <c r="AG234" s="30"/>
      <c r="AH234" s="188"/>
      <c r="AI234" s="188"/>
      <c r="AJ234" s="188"/>
    </row>
    <row r="235" spans="1:36" ht="15" customHeight="1" x14ac:dyDescent="0.15">
      <c r="A235" s="14" t="s">
        <v>8</v>
      </c>
      <c r="B235" s="15" t="s">
        <v>1076</v>
      </c>
      <c r="C235" s="16" t="s">
        <v>47</v>
      </c>
      <c r="D235" s="17" t="s">
        <v>857</v>
      </c>
      <c r="E235" s="18" t="s">
        <v>681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0"/>
      <c r="P235" s="146"/>
      <c r="Q235" s="39"/>
      <c r="R235" s="199"/>
      <c r="S235" s="200"/>
      <c r="T235" s="201"/>
      <c r="U235" s="202"/>
      <c r="V235" s="203"/>
      <c r="W235" s="236"/>
      <c r="X235" s="237"/>
      <c r="Y235" s="238"/>
      <c r="Z235" s="239"/>
      <c r="AA235" s="240"/>
      <c r="AB235" s="26"/>
      <c r="AC235" s="27"/>
      <c r="AD235" s="36" t="str">
        <f t="shared" si="38"/>
        <v/>
      </c>
      <c r="AE235" s="28"/>
      <c r="AF235" s="29"/>
      <c r="AG235" s="30"/>
      <c r="AH235" s="188"/>
      <c r="AI235" s="188"/>
      <c r="AJ235" s="188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859</v>
      </c>
      <c r="E236" s="18" t="s">
        <v>860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0"/>
      <c r="P236" s="146"/>
      <c r="Q236" s="39"/>
      <c r="R236" s="199"/>
      <c r="S236" s="200"/>
      <c r="T236" s="201"/>
      <c r="U236" s="202"/>
      <c r="V236" s="203"/>
      <c r="W236" s="236"/>
      <c r="X236" s="237"/>
      <c r="Y236" s="238"/>
      <c r="Z236" s="239"/>
      <c r="AA236" s="240"/>
      <c r="AB236" s="26"/>
      <c r="AC236" s="27"/>
      <c r="AD236" s="36" t="str">
        <f t="shared" si="38"/>
        <v/>
      </c>
      <c r="AE236" s="28"/>
      <c r="AF236" s="29"/>
      <c r="AG236" s="30"/>
      <c r="AH236" s="189" t="s">
        <v>945</v>
      </c>
      <c r="AI236" s="189"/>
      <c r="AJ236" s="189"/>
    </row>
    <row r="237" spans="1:36" s="3" customFormat="1" ht="15" customHeight="1" x14ac:dyDescent="0.15">
      <c r="A237" s="14" t="s">
        <v>6</v>
      </c>
      <c r="B237" s="15" t="s">
        <v>7</v>
      </c>
      <c r="C237" s="16" t="s">
        <v>563</v>
      </c>
      <c r="D237" s="17" t="s">
        <v>861</v>
      </c>
      <c r="E237" s="18" t="s">
        <v>282</v>
      </c>
      <c r="F237" s="19">
        <v>29806</v>
      </c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0"/>
      <c r="P237" s="146"/>
      <c r="Q237" s="39"/>
      <c r="R237" s="199"/>
      <c r="S237" s="200"/>
      <c r="T237" s="201"/>
      <c r="U237" s="202"/>
      <c r="V237" s="203"/>
      <c r="W237" s="236"/>
      <c r="X237" s="237"/>
      <c r="Y237" s="238"/>
      <c r="Z237" s="239"/>
      <c r="AA237" s="240"/>
      <c r="AB237" s="26"/>
      <c r="AC237" s="27"/>
      <c r="AD237" s="36" t="str">
        <f t="shared" si="38"/>
        <v/>
      </c>
      <c r="AE237" s="28"/>
      <c r="AF237" s="29"/>
      <c r="AG237" s="30"/>
      <c r="AH237" s="189"/>
      <c r="AI237" s="189"/>
      <c r="AJ237" s="189"/>
    </row>
    <row r="238" spans="1:36" s="3" customFormat="1" ht="15" customHeight="1" x14ac:dyDescent="0.15">
      <c r="A238" s="14" t="s">
        <v>6</v>
      </c>
      <c r="B238" s="15" t="s">
        <v>7</v>
      </c>
      <c r="C238" s="16" t="s">
        <v>47</v>
      </c>
      <c r="D238" s="17" t="s">
        <v>862</v>
      </c>
      <c r="E238" s="18" t="s">
        <v>863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0" t="s">
        <v>864</v>
      </c>
      <c r="P238" s="146" t="s">
        <v>133</v>
      </c>
      <c r="Q238" s="39">
        <v>44849</v>
      </c>
      <c r="R238" s="199"/>
      <c r="S238" s="200"/>
      <c r="T238" s="201"/>
      <c r="U238" s="202"/>
      <c r="V238" s="203"/>
      <c r="W238" s="236"/>
      <c r="X238" s="237"/>
      <c r="Y238" s="238"/>
      <c r="Z238" s="239"/>
      <c r="AA238" s="240"/>
      <c r="AB238" s="26"/>
      <c r="AC238" s="27"/>
      <c r="AD238" s="36" t="str">
        <f t="shared" si="38"/>
        <v/>
      </c>
      <c r="AE238" s="28"/>
      <c r="AF238" s="29"/>
      <c r="AG238" s="30"/>
      <c r="AH238" s="189"/>
      <c r="AI238" s="189"/>
      <c r="AJ238" s="189"/>
    </row>
    <row r="239" spans="1:36" s="3" customFormat="1" ht="15" customHeight="1" x14ac:dyDescent="0.15">
      <c r="A239" s="14" t="s">
        <v>6</v>
      </c>
      <c r="B239" s="15" t="s">
        <v>7</v>
      </c>
      <c r="C239" s="16" t="s">
        <v>47</v>
      </c>
      <c r="D239" s="17" t="s">
        <v>866</v>
      </c>
      <c r="E239" s="18" t="s">
        <v>865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50" si="40">IF(OR(H239="Non",H239=""),G239,MAX(0,G239-15))</f>
        <v>170</v>
      </c>
      <c r="J239" s="11" t="s">
        <v>867</v>
      </c>
      <c r="K239" s="34">
        <f t="shared" ref="K239:K250" si="41">SUM(N239,S239,X239)</f>
        <v>170</v>
      </c>
      <c r="L239" s="35">
        <f t="shared" ref="L239:L250" si="42">IF(D239="","",I239-K239)</f>
        <v>0</v>
      </c>
      <c r="M239" s="37" t="s">
        <v>107</v>
      </c>
      <c r="N239" s="38">
        <v>170</v>
      </c>
      <c r="O239" s="150" t="s">
        <v>868</v>
      </c>
      <c r="P239" s="146" t="s">
        <v>133</v>
      </c>
      <c r="Q239" s="39"/>
      <c r="R239" s="199"/>
      <c r="S239" s="200"/>
      <c r="T239" s="201"/>
      <c r="U239" s="202"/>
      <c r="V239" s="203"/>
      <c r="W239" s="236"/>
      <c r="X239" s="237"/>
      <c r="Y239" s="238"/>
      <c r="Z239" s="239"/>
      <c r="AA239" s="240"/>
      <c r="AB239" s="26"/>
      <c r="AC239" s="27"/>
      <c r="AD239" s="36" t="str">
        <f t="shared" ref="AD239:AD250" si="43">IF(OR(AC239&lt;&gt;"Oui",C239&lt;&gt;"JOU"),"",IF(F239&lt;VALUE("01/01/2006"),154,IF(F239&lt;VALUE("01/01/2010"),79,0)))</f>
        <v/>
      </c>
      <c r="AE239" s="28"/>
      <c r="AF239" s="29"/>
      <c r="AG239" s="30"/>
      <c r="AH239" s="189" t="s">
        <v>1018</v>
      </c>
      <c r="AI239" s="189"/>
      <c r="AJ239" s="189"/>
    </row>
    <row r="240" spans="1:36" s="3" customFormat="1" ht="15" customHeight="1" x14ac:dyDescent="0.15">
      <c r="A240" s="14" t="s">
        <v>6</v>
      </c>
      <c r="B240" s="15" t="s">
        <v>7</v>
      </c>
      <c r="C240" s="16" t="s">
        <v>442</v>
      </c>
      <c r="D240" s="17" t="s">
        <v>828</v>
      </c>
      <c r="E240" s="18" t="s">
        <v>199</v>
      </c>
      <c r="F240" s="19">
        <v>42740</v>
      </c>
      <c r="G240" s="32">
        <f t="shared" si="39"/>
        <v>90</v>
      </c>
      <c r="H240" s="12" t="s">
        <v>46</v>
      </c>
      <c r="I240" s="33">
        <f t="shared" si="40"/>
        <v>75</v>
      </c>
      <c r="J240" s="11"/>
      <c r="K240" s="34">
        <f t="shared" si="41"/>
        <v>130</v>
      </c>
      <c r="L240" s="35">
        <f t="shared" si="42"/>
        <v>-55</v>
      </c>
      <c r="M240" s="37" t="s">
        <v>107</v>
      </c>
      <c r="N240" s="38">
        <v>130</v>
      </c>
      <c r="O240" s="150" t="s">
        <v>869</v>
      </c>
      <c r="P240" s="146" t="s">
        <v>133</v>
      </c>
      <c r="Q240" s="39">
        <v>44849</v>
      </c>
      <c r="R240" s="199"/>
      <c r="S240" s="200"/>
      <c r="T240" s="201"/>
      <c r="U240" s="202"/>
      <c r="V240" s="203"/>
      <c r="W240" s="236"/>
      <c r="X240" s="237"/>
      <c r="Y240" s="238"/>
      <c r="Z240" s="239"/>
      <c r="AA240" s="240"/>
      <c r="AB240" s="26"/>
      <c r="AC240" s="27"/>
      <c r="AD240" s="36" t="str">
        <f t="shared" si="43"/>
        <v/>
      </c>
      <c r="AE240" s="28"/>
      <c r="AF240" s="29"/>
      <c r="AG240" s="30"/>
      <c r="AH240" s="189"/>
      <c r="AI240" s="189"/>
      <c r="AJ240" s="189"/>
    </row>
    <row r="241" spans="1:36" s="3" customFormat="1" ht="15" customHeight="1" x14ac:dyDescent="0.15">
      <c r="A241" s="14" t="s">
        <v>8</v>
      </c>
      <c r="B241" s="15" t="s">
        <v>7</v>
      </c>
      <c r="C241" s="16" t="s">
        <v>47</v>
      </c>
      <c r="D241" s="17" t="s">
        <v>870</v>
      </c>
      <c r="E241" s="18" t="s">
        <v>871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0" t="s">
        <v>872</v>
      </c>
      <c r="P241" s="146" t="s">
        <v>133</v>
      </c>
      <c r="Q241" s="39">
        <v>44849</v>
      </c>
      <c r="R241" s="199" t="s">
        <v>460</v>
      </c>
      <c r="S241" s="200">
        <v>50</v>
      </c>
      <c r="T241" s="201"/>
      <c r="U241" s="202"/>
      <c r="V241" s="203"/>
      <c r="W241" s="236"/>
      <c r="X241" s="237"/>
      <c r="Y241" s="238"/>
      <c r="Z241" s="239"/>
      <c r="AA241" s="240"/>
      <c r="AB241" s="26"/>
      <c r="AC241" s="27"/>
      <c r="AD241" s="36" t="str">
        <f t="shared" si="43"/>
        <v/>
      </c>
      <c r="AE241" s="28"/>
      <c r="AF241" s="29"/>
      <c r="AG241" s="30"/>
      <c r="AH241" s="189" t="s">
        <v>1011</v>
      </c>
      <c r="AI241" s="189"/>
      <c r="AJ241" s="189"/>
    </row>
    <row r="242" spans="1:36" s="3" customFormat="1" ht="15" customHeight="1" x14ac:dyDescent="0.15">
      <c r="A242" s="14" t="s">
        <v>6</v>
      </c>
      <c r="B242" s="15" t="s">
        <v>7</v>
      </c>
      <c r="C242" s="16" t="s">
        <v>47</v>
      </c>
      <c r="D242" s="17" t="s">
        <v>873</v>
      </c>
      <c r="E242" s="18" t="s">
        <v>874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0" t="s">
        <v>875</v>
      </c>
      <c r="P242" s="146" t="s">
        <v>133</v>
      </c>
      <c r="Q242" s="39">
        <v>44849</v>
      </c>
      <c r="R242" s="199" t="s">
        <v>460</v>
      </c>
      <c r="S242" s="200">
        <v>50</v>
      </c>
      <c r="T242" s="201"/>
      <c r="U242" s="202"/>
      <c r="V242" s="203"/>
      <c r="W242" s="236"/>
      <c r="X242" s="237"/>
      <c r="Y242" s="238"/>
      <c r="Z242" s="239"/>
      <c r="AA242" s="240"/>
      <c r="AB242" s="26"/>
      <c r="AC242" s="27"/>
      <c r="AD242" s="36" t="str">
        <f t="shared" si="43"/>
        <v/>
      </c>
      <c r="AE242" s="28"/>
      <c r="AF242" s="29"/>
      <c r="AG242" s="30"/>
      <c r="AH242" s="189"/>
      <c r="AI242" s="189"/>
      <c r="AJ242" s="189"/>
    </row>
    <row r="243" spans="1:36" s="3" customFormat="1" ht="15" customHeight="1" x14ac:dyDescent="0.15">
      <c r="A243" s="14" t="s">
        <v>6</v>
      </c>
      <c r="B243" s="15" t="s">
        <v>7</v>
      </c>
      <c r="C243" s="16" t="s">
        <v>47</v>
      </c>
      <c r="D243" s="17" t="s">
        <v>876</v>
      </c>
      <c r="E243" s="18" t="s">
        <v>877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0" t="s">
        <v>879</v>
      </c>
      <c r="P243" s="146" t="s">
        <v>133</v>
      </c>
      <c r="Q243" s="39">
        <v>44849</v>
      </c>
      <c r="R243" s="199"/>
      <c r="S243" s="200"/>
      <c r="T243" s="201"/>
      <c r="U243" s="202"/>
      <c r="V243" s="203"/>
      <c r="W243" s="236"/>
      <c r="X243" s="237"/>
      <c r="Y243" s="238"/>
      <c r="Z243" s="239"/>
      <c r="AA243" s="240"/>
      <c r="AB243" s="26"/>
      <c r="AC243" s="27"/>
      <c r="AD243" s="36" t="str">
        <f t="shared" si="43"/>
        <v/>
      </c>
      <c r="AE243" s="28"/>
      <c r="AF243" s="29"/>
      <c r="AG243" s="30"/>
      <c r="AH243" s="189" t="s">
        <v>1007</v>
      </c>
      <c r="AI243" s="189" t="s">
        <v>1008</v>
      </c>
      <c r="AJ243" s="189"/>
    </row>
    <row r="244" spans="1:36" ht="15" customHeight="1" x14ac:dyDescent="0.15">
      <c r="A244" s="14" t="s">
        <v>8</v>
      </c>
      <c r="B244" s="15" t="s">
        <v>7</v>
      </c>
      <c r="C244" s="16" t="s">
        <v>47</v>
      </c>
      <c r="D244" s="17" t="s">
        <v>876</v>
      </c>
      <c r="E244" s="18" t="s">
        <v>878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0"/>
      <c r="P244" s="146"/>
      <c r="Q244" s="39"/>
      <c r="R244" s="199"/>
      <c r="S244" s="200"/>
      <c r="T244" s="201"/>
      <c r="U244" s="202"/>
      <c r="V244" s="203"/>
      <c r="W244" s="236"/>
      <c r="X244" s="237"/>
      <c r="Y244" s="238"/>
      <c r="Z244" s="239"/>
      <c r="AA244" s="240"/>
      <c r="AB244" s="26"/>
      <c r="AC244" s="27"/>
      <c r="AD244" s="36" t="str">
        <f t="shared" si="43"/>
        <v/>
      </c>
      <c r="AE244" s="28"/>
      <c r="AF244" s="29"/>
      <c r="AG244" s="30"/>
      <c r="AH244" s="188" t="s">
        <v>1007</v>
      </c>
      <c r="AI244" s="188" t="s">
        <v>1008</v>
      </c>
      <c r="AJ244" s="188"/>
    </row>
    <row r="245" spans="1:36" ht="15" customHeight="1" x14ac:dyDescent="0.15">
      <c r="A245" s="14" t="s">
        <v>6</v>
      </c>
      <c r="B245" s="15" t="s">
        <v>63</v>
      </c>
      <c r="C245" s="16" t="s">
        <v>563</v>
      </c>
      <c r="D245" s="17" t="s">
        <v>880</v>
      </c>
      <c r="E245" s="18" t="s">
        <v>307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0" t="s">
        <v>881</v>
      </c>
      <c r="P245" s="146" t="s">
        <v>133</v>
      </c>
      <c r="Q245" s="39">
        <v>44849</v>
      </c>
      <c r="R245" s="199"/>
      <c r="S245" s="200"/>
      <c r="T245" s="201"/>
      <c r="U245" s="202"/>
      <c r="V245" s="203"/>
      <c r="W245" s="236"/>
      <c r="X245" s="237"/>
      <c r="Y245" s="238"/>
      <c r="Z245" s="239"/>
      <c r="AA245" s="240"/>
      <c r="AB245" s="26"/>
      <c r="AC245" s="27"/>
      <c r="AD245" s="36" t="str">
        <f t="shared" si="43"/>
        <v/>
      </c>
      <c r="AE245" s="28"/>
      <c r="AF245" s="29"/>
      <c r="AG245" s="30"/>
      <c r="AH245" s="188"/>
      <c r="AI245" s="188"/>
      <c r="AJ245" s="188"/>
    </row>
    <row r="246" spans="1:36" ht="15" customHeight="1" x14ac:dyDescent="0.15">
      <c r="A246" s="14" t="s">
        <v>6</v>
      </c>
      <c r="B246" s="15" t="s">
        <v>7</v>
      </c>
      <c r="C246" s="16" t="s">
        <v>563</v>
      </c>
      <c r="D246" s="17" t="s">
        <v>677</v>
      </c>
      <c r="E246" s="18" t="s">
        <v>882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0" t="s">
        <v>883</v>
      </c>
      <c r="P246" s="146" t="s">
        <v>133</v>
      </c>
      <c r="Q246" s="39">
        <v>44849</v>
      </c>
      <c r="R246" s="199"/>
      <c r="S246" s="200"/>
      <c r="T246" s="201"/>
      <c r="U246" s="202"/>
      <c r="V246" s="203"/>
      <c r="W246" s="236"/>
      <c r="X246" s="237"/>
      <c r="Y246" s="238"/>
      <c r="Z246" s="239"/>
      <c r="AA246" s="240"/>
      <c r="AB246" s="26"/>
      <c r="AC246" s="27"/>
      <c r="AD246" s="36" t="str">
        <f t="shared" si="43"/>
        <v/>
      </c>
      <c r="AE246" s="28"/>
      <c r="AF246" s="29"/>
      <c r="AG246" s="30"/>
      <c r="AH246" s="188"/>
      <c r="AI246" s="188"/>
      <c r="AJ246" s="188"/>
    </row>
    <row r="247" spans="1:36" ht="15" customHeight="1" x14ac:dyDescent="0.15">
      <c r="A247" s="14" t="s">
        <v>6</v>
      </c>
      <c r="B247" s="15" t="s">
        <v>7</v>
      </c>
      <c r="C247" s="16" t="s">
        <v>563</v>
      </c>
      <c r="D247" s="17" t="s">
        <v>884</v>
      </c>
      <c r="E247" s="18" t="s">
        <v>885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0" t="s">
        <v>886</v>
      </c>
      <c r="P247" s="146" t="s">
        <v>133</v>
      </c>
      <c r="Q247" s="39">
        <v>44849</v>
      </c>
      <c r="R247" s="199"/>
      <c r="S247" s="200"/>
      <c r="T247" s="201"/>
      <c r="U247" s="202"/>
      <c r="V247" s="203"/>
      <c r="W247" s="236"/>
      <c r="X247" s="237"/>
      <c r="Y247" s="238"/>
      <c r="Z247" s="239"/>
      <c r="AA247" s="240"/>
      <c r="AB247" s="26"/>
      <c r="AC247" s="27"/>
      <c r="AD247" s="36" t="str">
        <f t="shared" si="43"/>
        <v/>
      </c>
      <c r="AE247" s="28"/>
      <c r="AF247" s="29"/>
      <c r="AG247" s="30"/>
      <c r="AH247" s="188"/>
      <c r="AI247" s="188"/>
      <c r="AJ247" s="188"/>
    </row>
    <row r="248" spans="1:36" ht="15" customHeight="1" x14ac:dyDescent="0.15">
      <c r="A248" s="14" t="s">
        <v>8</v>
      </c>
      <c r="B248" s="15" t="s">
        <v>7</v>
      </c>
      <c r="C248" s="16" t="s">
        <v>563</v>
      </c>
      <c r="D248" s="17" t="s">
        <v>887</v>
      </c>
      <c r="E248" s="18" t="s">
        <v>888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0"/>
      <c r="P248" s="146" t="s">
        <v>133</v>
      </c>
      <c r="Q248" s="39">
        <v>44849</v>
      </c>
      <c r="R248" s="199"/>
      <c r="S248" s="200"/>
      <c r="T248" s="201"/>
      <c r="U248" s="202"/>
      <c r="V248" s="203"/>
      <c r="W248" s="236"/>
      <c r="X248" s="237"/>
      <c r="Y248" s="238"/>
      <c r="Z248" s="239"/>
      <c r="AA248" s="240"/>
      <c r="AB248" s="26"/>
      <c r="AC248" s="27"/>
      <c r="AD248" s="36" t="str">
        <f t="shared" si="43"/>
        <v/>
      </c>
      <c r="AE248" s="28"/>
      <c r="AF248" s="29"/>
      <c r="AG248" s="30"/>
      <c r="AH248" s="188"/>
      <c r="AI248" s="188"/>
      <c r="AJ248" s="188"/>
    </row>
    <row r="249" spans="1:36" ht="15" customHeight="1" x14ac:dyDescent="0.15">
      <c r="A249" s="14" t="s">
        <v>8</v>
      </c>
      <c r="B249" s="15" t="s">
        <v>63</v>
      </c>
      <c r="C249" s="16" t="s">
        <v>704</v>
      </c>
      <c r="D249" s="17" t="s">
        <v>889</v>
      </c>
      <c r="E249" s="18" t="s">
        <v>608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0" t="s">
        <v>890</v>
      </c>
      <c r="P249" s="146" t="s">
        <v>133</v>
      </c>
      <c r="Q249" s="39">
        <v>44849</v>
      </c>
      <c r="R249" s="199"/>
      <c r="S249" s="200"/>
      <c r="T249" s="201"/>
      <c r="U249" s="202"/>
      <c r="V249" s="203"/>
      <c r="W249" s="236"/>
      <c r="X249" s="237"/>
      <c r="Y249" s="238"/>
      <c r="Z249" s="239"/>
      <c r="AA249" s="240"/>
      <c r="AB249" s="26"/>
      <c r="AC249" s="27"/>
      <c r="AD249" s="36" t="str">
        <f t="shared" si="43"/>
        <v/>
      </c>
      <c r="AE249" s="28"/>
      <c r="AF249" s="29"/>
      <c r="AG249" s="30"/>
      <c r="AH249" s="188"/>
      <c r="AI249" s="188"/>
      <c r="AJ249" s="188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891</v>
      </c>
      <c r="E250" s="18" t="s">
        <v>892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0" t="s">
        <v>893</v>
      </c>
      <c r="P250" s="146" t="s">
        <v>133</v>
      </c>
      <c r="Q250" s="39">
        <v>44849</v>
      </c>
      <c r="R250" s="199"/>
      <c r="S250" s="200"/>
      <c r="T250" s="201"/>
      <c r="U250" s="202"/>
      <c r="V250" s="203"/>
      <c r="W250" s="236"/>
      <c r="X250" s="237"/>
      <c r="Y250" s="238"/>
      <c r="Z250" s="239"/>
      <c r="AA250" s="240"/>
      <c r="AB250" s="26"/>
      <c r="AC250" s="27"/>
      <c r="AD250" s="36" t="str">
        <f t="shared" si="43"/>
        <v/>
      </c>
      <c r="AE250" s="28"/>
      <c r="AF250" s="29"/>
      <c r="AG250" s="30"/>
      <c r="AH250" s="188" t="s">
        <v>950</v>
      </c>
      <c r="AI250" s="188" t="s">
        <v>951</v>
      </c>
      <c r="AJ250" s="188"/>
    </row>
    <row r="251" spans="1:36" ht="15" customHeight="1" x14ac:dyDescent="0.15">
      <c r="A251" s="14" t="s">
        <v>8</v>
      </c>
      <c r="B251" s="15" t="s">
        <v>7</v>
      </c>
      <c r="C251" s="16" t="s">
        <v>47</v>
      </c>
      <c r="D251" s="17" t="s">
        <v>896</v>
      </c>
      <c r="E251" s="18" t="s">
        <v>897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0" t="s">
        <v>899</v>
      </c>
      <c r="P251" s="146" t="s">
        <v>133</v>
      </c>
      <c r="Q251" s="39">
        <v>44849</v>
      </c>
      <c r="R251" s="199" t="s">
        <v>107</v>
      </c>
      <c r="S251" s="200">
        <v>50</v>
      </c>
      <c r="T251" s="201" t="s">
        <v>900</v>
      </c>
      <c r="U251" s="202" t="s">
        <v>216</v>
      </c>
      <c r="V251" s="203"/>
      <c r="W251" s="236" t="s">
        <v>460</v>
      </c>
      <c r="X251" s="237">
        <v>50</v>
      </c>
      <c r="Y251" s="238"/>
      <c r="Z251" s="239"/>
      <c r="AA251" s="240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88" t="s">
        <v>1012</v>
      </c>
      <c r="AI251" s="188"/>
      <c r="AJ251" s="188"/>
    </row>
    <row r="252" spans="1:36" ht="15" customHeight="1" x14ac:dyDescent="0.15">
      <c r="A252" s="14" t="s">
        <v>8</v>
      </c>
      <c r="B252" s="15" t="s">
        <v>7</v>
      </c>
      <c r="C252" s="16" t="s">
        <v>47</v>
      </c>
      <c r="D252" s="17" t="s">
        <v>896</v>
      </c>
      <c r="E252" s="18" t="s">
        <v>898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0" t="s">
        <v>901</v>
      </c>
      <c r="P252" s="146" t="s">
        <v>902</v>
      </c>
      <c r="Q252" s="39"/>
      <c r="R252" s="199" t="s">
        <v>107</v>
      </c>
      <c r="S252" s="200">
        <v>75</v>
      </c>
      <c r="T252" s="201" t="s">
        <v>903</v>
      </c>
      <c r="U252" s="202" t="s">
        <v>904</v>
      </c>
      <c r="V252" s="203"/>
      <c r="W252" s="236" t="s">
        <v>460</v>
      </c>
      <c r="X252" s="237">
        <v>50</v>
      </c>
      <c r="Y252" s="238"/>
      <c r="Z252" s="239"/>
      <c r="AA252" s="240"/>
      <c r="AB252" s="26"/>
      <c r="AC252" s="27"/>
      <c r="AD252" s="36" t="str">
        <f t="shared" si="48"/>
        <v/>
      </c>
      <c r="AE252" s="28"/>
      <c r="AF252" s="29"/>
      <c r="AG252" s="30"/>
      <c r="AH252" s="188" t="s">
        <v>1012</v>
      </c>
      <c r="AI252" s="188"/>
      <c r="AJ252" s="188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470</v>
      </c>
      <c r="E253" s="18" t="s">
        <v>906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75</v>
      </c>
      <c r="L253" s="35">
        <f t="shared" si="47"/>
        <v>130</v>
      </c>
      <c r="M253" s="37" t="s">
        <v>144</v>
      </c>
      <c r="N253" s="38">
        <v>0</v>
      </c>
      <c r="O253" s="150"/>
      <c r="P253" s="146"/>
      <c r="Q253" s="39"/>
      <c r="R253" s="199" t="s">
        <v>144</v>
      </c>
      <c r="S253" s="200">
        <v>75</v>
      </c>
      <c r="T253" s="201"/>
      <c r="U253" s="202" t="s">
        <v>133</v>
      </c>
      <c r="V253" s="203">
        <v>44865</v>
      </c>
      <c r="W253" s="236"/>
      <c r="X253" s="237"/>
      <c r="Y253" s="238"/>
      <c r="Z253" s="239"/>
      <c r="AA253" s="240"/>
      <c r="AB253" s="26"/>
      <c r="AC253" s="27"/>
      <c r="AD253" s="36" t="str">
        <f t="shared" si="48"/>
        <v/>
      </c>
      <c r="AE253" s="28"/>
      <c r="AF253" s="29"/>
      <c r="AG253" s="30"/>
      <c r="AH253" s="188"/>
      <c r="AI253" s="188"/>
      <c r="AJ253" s="188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747</v>
      </c>
      <c r="E254" s="18" t="s">
        <v>419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0"/>
      <c r="P254" s="146"/>
      <c r="Q254" s="39"/>
      <c r="R254" s="199"/>
      <c r="S254" s="200"/>
      <c r="T254" s="201"/>
      <c r="U254" s="202"/>
      <c r="V254" s="203"/>
      <c r="W254" s="236"/>
      <c r="X254" s="237"/>
      <c r="Y254" s="238"/>
      <c r="Z254" s="239"/>
      <c r="AA254" s="240"/>
      <c r="AB254" s="26"/>
      <c r="AC254" s="27"/>
      <c r="AD254" s="36" t="str">
        <f t="shared" si="48"/>
        <v/>
      </c>
      <c r="AE254" s="28"/>
      <c r="AF254" s="29"/>
      <c r="AG254" s="30"/>
      <c r="AH254" s="188"/>
      <c r="AI254" s="188"/>
      <c r="AJ254" s="188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907</v>
      </c>
      <c r="E255" s="18" t="s">
        <v>908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0" t="s">
        <v>909</v>
      </c>
      <c r="P255" s="146" t="s">
        <v>125</v>
      </c>
      <c r="Q255" s="39"/>
      <c r="R255" s="199"/>
      <c r="S255" s="200"/>
      <c r="T255" s="201"/>
      <c r="U255" s="202"/>
      <c r="V255" s="203"/>
      <c r="W255" s="236"/>
      <c r="X255" s="237"/>
      <c r="Y255" s="238"/>
      <c r="Z255" s="239"/>
      <c r="AA255" s="240"/>
      <c r="AB255" s="26"/>
      <c r="AC255" s="27"/>
      <c r="AD255" s="36" t="str">
        <f t="shared" si="48"/>
        <v/>
      </c>
      <c r="AE255" s="28"/>
      <c r="AF255" s="29"/>
      <c r="AG255" s="30"/>
      <c r="AH255" s="188" t="s">
        <v>1016</v>
      </c>
      <c r="AI255" s="188"/>
      <c r="AJ255" s="188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910</v>
      </c>
      <c r="E256" s="18" t="s">
        <v>911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0"/>
      <c r="P256" s="146"/>
      <c r="Q256" s="39"/>
      <c r="R256" s="199"/>
      <c r="S256" s="200"/>
      <c r="T256" s="201"/>
      <c r="U256" s="202"/>
      <c r="V256" s="203"/>
      <c r="W256" s="236"/>
      <c r="X256" s="237"/>
      <c r="Y256" s="238"/>
      <c r="Z256" s="239"/>
      <c r="AA256" s="240"/>
      <c r="AB256" s="26"/>
      <c r="AC256" s="27"/>
      <c r="AD256" s="36" t="str">
        <f t="shared" si="48"/>
        <v/>
      </c>
      <c r="AE256" s="28"/>
      <c r="AF256" s="29"/>
      <c r="AG256" s="30"/>
      <c r="AH256" s="188" t="s">
        <v>960</v>
      </c>
      <c r="AI256" s="188"/>
      <c r="AJ256" s="188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912</v>
      </c>
      <c r="E257" s="18" t="s">
        <v>913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0"/>
      <c r="P257" s="146"/>
      <c r="Q257" s="39"/>
      <c r="R257" s="199"/>
      <c r="S257" s="200"/>
      <c r="T257" s="201"/>
      <c r="U257" s="202"/>
      <c r="V257" s="203"/>
      <c r="W257" s="236"/>
      <c r="X257" s="237"/>
      <c r="Y257" s="238"/>
      <c r="Z257" s="239"/>
      <c r="AA257" s="240"/>
      <c r="AB257" s="26"/>
      <c r="AC257" s="27"/>
      <c r="AD257" s="36" t="str">
        <f t="shared" si="48"/>
        <v/>
      </c>
      <c r="AE257" s="28"/>
      <c r="AF257" s="29"/>
      <c r="AG257" s="30"/>
      <c r="AH257" s="188" t="s">
        <v>1019</v>
      </c>
      <c r="AI257" s="188"/>
      <c r="AJ257" s="188"/>
    </row>
    <row r="258" spans="1:36" ht="15" customHeight="1" x14ac:dyDescent="0.15">
      <c r="A258" s="14" t="s">
        <v>6</v>
      </c>
      <c r="B258" s="15" t="s">
        <v>7</v>
      </c>
      <c r="C258" s="16" t="s">
        <v>47</v>
      </c>
      <c r="D258" s="17" t="s">
        <v>914</v>
      </c>
      <c r="E258" s="18" t="s">
        <v>915</v>
      </c>
      <c r="F258" s="19">
        <v>41003</v>
      </c>
      <c r="G258" s="32">
        <f t="shared" si="44"/>
        <v>160</v>
      </c>
      <c r="H258" s="12" t="s">
        <v>30</v>
      </c>
      <c r="I258" s="33">
        <f t="shared" si="45"/>
        <v>160</v>
      </c>
      <c r="J258" s="11"/>
      <c r="K258" s="34">
        <f t="shared" si="46"/>
        <v>170</v>
      </c>
      <c r="L258" s="35">
        <f t="shared" si="47"/>
        <v>-10</v>
      </c>
      <c r="M258" s="37" t="s">
        <v>107</v>
      </c>
      <c r="N258" s="38">
        <v>57</v>
      </c>
      <c r="O258" s="150" t="s">
        <v>916</v>
      </c>
      <c r="P258" s="146" t="s">
        <v>133</v>
      </c>
      <c r="Q258" s="39">
        <v>44849</v>
      </c>
      <c r="R258" s="199" t="s">
        <v>107</v>
      </c>
      <c r="S258" s="200">
        <v>57</v>
      </c>
      <c r="T258" s="201" t="s">
        <v>917</v>
      </c>
      <c r="U258" s="202" t="s">
        <v>150</v>
      </c>
      <c r="V258" s="203"/>
      <c r="W258" s="236" t="s">
        <v>107</v>
      </c>
      <c r="X258" s="237">
        <v>56</v>
      </c>
      <c r="Y258" s="238" t="s">
        <v>918</v>
      </c>
      <c r="Z258" s="239"/>
      <c r="AA258" s="240"/>
      <c r="AB258" s="26"/>
      <c r="AC258" s="27"/>
      <c r="AD258" s="36" t="str">
        <f t="shared" si="48"/>
        <v/>
      </c>
      <c r="AE258" s="28"/>
      <c r="AF258" s="29"/>
      <c r="AG258" s="30"/>
      <c r="AH258" s="188"/>
      <c r="AI258" s="188"/>
      <c r="AJ258" s="188"/>
    </row>
    <row r="259" spans="1:36" ht="15" customHeight="1" x14ac:dyDescent="0.15">
      <c r="A259" s="14" t="s">
        <v>8</v>
      </c>
      <c r="B259" s="15" t="s">
        <v>7</v>
      </c>
      <c r="C259" s="16" t="s">
        <v>47</v>
      </c>
      <c r="D259" s="17" t="s">
        <v>919</v>
      </c>
      <c r="E259" s="18" t="s">
        <v>920</v>
      </c>
      <c r="F259" s="19">
        <v>38778</v>
      </c>
      <c r="G259" s="32">
        <f t="shared" si="44"/>
        <v>190</v>
      </c>
      <c r="H259" s="12" t="s">
        <v>30</v>
      </c>
      <c r="I259" s="33">
        <f t="shared" si="45"/>
        <v>190</v>
      </c>
      <c r="J259" s="11"/>
      <c r="K259" s="34">
        <f t="shared" si="46"/>
        <v>190</v>
      </c>
      <c r="L259" s="35">
        <f t="shared" ref="L259:L312" si="49">IF(D259="","",I259-K259)</f>
        <v>0</v>
      </c>
      <c r="M259" s="37" t="s">
        <v>107</v>
      </c>
      <c r="N259" s="38">
        <v>70</v>
      </c>
      <c r="O259" s="150" t="s">
        <v>921</v>
      </c>
      <c r="P259" s="146" t="s">
        <v>151</v>
      </c>
      <c r="Q259" s="39"/>
      <c r="R259" s="199" t="s">
        <v>107</v>
      </c>
      <c r="S259" s="200">
        <v>70</v>
      </c>
      <c r="T259" s="201" t="s">
        <v>922</v>
      </c>
      <c r="U259" s="202" t="s">
        <v>216</v>
      </c>
      <c r="V259" s="203"/>
      <c r="W259" s="236" t="s">
        <v>460</v>
      </c>
      <c r="X259" s="237">
        <v>50</v>
      </c>
      <c r="Y259" s="238"/>
      <c r="Z259" s="239"/>
      <c r="AA259" s="240"/>
      <c r="AB259" s="26"/>
      <c r="AC259" s="27"/>
      <c r="AD259" s="36" t="str">
        <f t="shared" si="48"/>
        <v/>
      </c>
      <c r="AE259" s="28"/>
      <c r="AF259" s="29"/>
      <c r="AG259" s="30"/>
      <c r="AH259" s="188"/>
      <c r="AI259" s="188"/>
      <c r="AJ259" s="188"/>
    </row>
    <row r="260" spans="1:36" ht="15" customHeight="1" x14ac:dyDescent="0.15">
      <c r="A260" s="14" t="s">
        <v>6</v>
      </c>
      <c r="B260" s="15" t="s">
        <v>7</v>
      </c>
      <c r="C260" s="16" t="s">
        <v>47</v>
      </c>
      <c r="D260" s="17" t="s">
        <v>923</v>
      </c>
      <c r="E260" s="18" t="s">
        <v>523</v>
      </c>
      <c r="F260" s="19">
        <v>33613</v>
      </c>
      <c r="G260" s="32">
        <f t="shared" si="44"/>
        <v>220</v>
      </c>
      <c r="H260" s="12" t="s">
        <v>46</v>
      </c>
      <c r="I260" s="33">
        <f t="shared" ref="I260:I312" si="50">IF(OR(H260="Non",H260=""),G260,MAX(0,G260-15))</f>
        <v>205</v>
      </c>
      <c r="J260" s="11"/>
      <c r="K260" s="34">
        <f t="shared" si="46"/>
        <v>205</v>
      </c>
      <c r="L260" s="35">
        <f t="shared" si="49"/>
        <v>0</v>
      </c>
      <c r="M260" s="37" t="s">
        <v>107</v>
      </c>
      <c r="N260" s="38">
        <v>50</v>
      </c>
      <c r="O260" s="150" t="s">
        <v>924</v>
      </c>
      <c r="P260" s="146" t="s">
        <v>133</v>
      </c>
      <c r="Q260" s="39">
        <v>44849</v>
      </c>
      <c r="R260" s="199" t="s">
        <v>107</v>
      </c>
      <c r="S260" s="200">
        <v>50</v>
      </c>
      <c r="T260" s="201" t="s">
        <v>925</v>
      </c>
      <c r="U260" s="202" t="s">
        <v>150</v>
      </c>
      <c r="V260" s="203"/>
      <c r="W260" s="236" t="s">
        <v>107</v>
      </c>
      <c r="X260" s="237">
        <v>105</v>
      </c>
      <c r="Y260" s="238" t="s">
        <v>257</v>
      </c>
      <c r="Z260" s="239" t="s">
        <v>151</v>
      </c>
      <c r="AA260" s="240"/>
      <c r="AB260" s="26"/>
      <c r="AC260" s="27"/>
      <c r="AD260" s="36" t="str">
        <f t="shared" si="48"/>
        <v/>
      </c>
      <c r="AE260" s="28"/>
      <c r="AF260" s="29"/>
      <c r="AG260" s="30"/>
      <c r="AH260" s="188" t="s">
        <v>1047</v>
      </c>
      <c r="AI260" s="188"/>
      <c r="AJ260" s="188"/>
    </row>
    <row r="261" spans="1:36" ht="15" customHeight="1" x14ac:dyDescent="0.15">
      <c r="A261" s="14" t="s">
        <v>8</v>
      </c>
      <c r="B261" s="15" t="s">
        <v>7</v>
      </c>
      <c r="C261" s="16" t="s">
        <v>47</v>
      </c>
      <c r="D261" s="17" t="s">
        <v>926</v>
      </c>
      <c r="E261" s="18" t="s">
        <v>927</v>
      </c>
      <c r="F261" s="19">
        <v>39681</v>
      </c>
      <c r="G261" s="32">
        <f t="shared" si="44"/>
        <v>170</v>
      </c>
      <c r="H261" s="12" t="s">
        <v>30</v>
      </c>
      <c r="I261" s="33">
        <f t="shared" si="50"/>
        <v>170</v>
      </c>
      <c r="J261" s="11"/>
      <c r="K261" s="34">
        <f t="shared" si="46"/>
        <v>170</v>
      </c>
      <c r="L261" s="35">
        <f t="shared" si="49"/>
        <v>0</v>
      </c>
      <c r="M261" s="37" t="s">
        <v>107</v>
      </c>
      <c r="N261" s="38">
        <v>170</v>
      </c>
      <c r="O261" s="150" t="s">
        <v>928</v>
      </c>
      <c r="P261" s="146" t="s">
        <v>133</v>
      </c>
      <c r="Q261" s="39">
        <v>44849</v>
      </c>
      <c r="R261" s="199"/>
      <c r="S261" s="200"/>
      <c r="T261" s="201"/>
      <c r="U261" s="202"/>
      <c r="V261" s="203"/>
      <c r="W261" s="236"/>
      <c r="X261" s="237"/>
      <c r="Y261" s="238"/>
      <c r="Z261" s="239"/>
      <c r="AA261" s="240"/>
      <c r="AB261" s="26"/>
      <c r="AC261" s="27"/>
      <c r="AD261" s="36" t="str">
        <f t="shared" si="48"/>
        <v/>
      </c>
      <c r="AE261" s="28"/>
      <c r="AF261" s="29"/>
      <c r="AG261" s="30"/>
      <c r="AH261" s="188" t="s">
        <v>1002</v>
      </c>
      <c r="AI261" s="188" t="s">
        <v>1003</v>
      </c>
      <c r="AJ261" s="188"/>
    </row>
    <row r="262" spans="1:36" ht="15" customHeight="1" x14ac:dyDescent="0.15">
      <c r="A262" s="14" t="s">
        <v>6</v>
      </c>
      <c r="B262" s="15" t="s">
        <v>7</v>
      </c>
      <c r="C262" s="16" t="s">
        <v>9</v>
      </c>
      <c r="D262" s="17" t="s">
        <v>929</v>
      </c>
      <c r="E262" s="18" t="s">
        <v>307</v>
      </c>
      <c r="F262" s="19">
        <v>29494</v>
      </c>
      <c r="G262" s="32">
        <f t="shared" si="44"/>
        <v>0</v>
      </c>
      <c r="H262" s="12" t="s">
        <v>30</v>
      </c>
      <c r="I262" s="33">
        <f t="shared" si="50"/>
        <v>0</v>
      </c>
      <c r="J262" s="11"/>
      <c r="K262" s="34">
        <f t="shared" ref="K262:K312" si="51">SUM(N262,S262,X262)</f>
        <v>0</v>
      </c>
      <c r="L262" s="35">
        <f t="shared" si="49"/>
        <v>0</v>
      </c>
      <c r="M262" s="37"/>
      <c r="N262" s="38"/>
      <c r="O262" s="150"/>
      <c r="P262" s="146"/>
      <c r="Q262" s="39"/>
      <c r="R262" s="199"/>
      <c r="S262" s="200"/>
      <c r="T262" s="201"/>
      <c r="U262" s="202"/>
      <c r="V262" s="203"/>
      <c r="W262" s="236"/>
      <c r="X262" s="237"/>
      <c r="Y262" s="238"/>
      <c r="Z262" s="239"/>
      <c r="AA262" s="240"/>
      <c r="AB262" s="26"/>
      <c r="AC262" s="27"/>
      <c r="AD262" s="36" t="str">
        <f t="shared" si="48"/>
        <v/>
      </c>
      <c r="AE262" s="28"/>
      <c r="AF262" s="29"/>
      <c r="AG262" s="30"/>
      <c r="AH262" s="188"/>
      <c r="AI262" s="188"/>
      <c r="AJ262" s="188"/>
    </row>
    <row r="263" spans="1:36" ht="15" customHeight="1" x14ac:dyDescent="0.15">
      <c r="A263" s="14" t="s">
        <v>8</v>
      </c>
      <c r="B263" s="15" t="s">
        <v>63</v>
      </c>
      <c r="C263" s="16" t="s">
        <v>47</v>
      </c>
      <c r="D263" s="17" t="s">
        <v>795</v>
      </c>
      <c r="E263" s="18" t="s">
        <v>930</v>
      </c>
      <c r="F263" s="19">
        <v>40157</v>
      </c>
      <c r="G263" s="32">
        <f t="shared" si="44"/>
        <v>170</v>
      </c>
      <c r="H263" s="12" t="s">
        <v>30</v>
      </c>
      <c r="I263" s="33">
        <f t="shared" si="50"/>
        <v>170</v>
      </c>
      <c r="J263" s="11"/>
      <c r="K263" s="34">
        <f t="shared" si="51"/>
        <v>170</v>
      </c>
      <c r="L263" s="35">
        <f t="shared" si="49"/>
        <v>0</v>
      </c>
      <c r="M263" s="37" t="s">
        <v>186</v>
      </c>
      <c r="N263" s="38">
        <v>120</v>
      </c>
      <c r="O263" s="150"/>
      <c r="P263" s="146"/>
      <c r="Q263" s="39">
        <v>44849</v>
      </c>
      <c r="R263" s="199" t="s">
        <v>460</v>
      </c>
      <c r="S263" s="200">
        <v>50</v>
      </c>
      <c r="T263" s="201"/>
      <c r="U263" s="202"/>
      <c r="V263" s="203"/>
      <c r="W263" s="236"/>
      <c r="X263" s="237"/>
      <c r="Y263" s="238"/>
      <c r="Z263" s="239"/>
      <c r="AA263" s="240"/>
      <c r="AB263" s="26"/>
      <c r="AC263" s="27"/>
      <c r="AD263" s="36" t="str">
        <f t="shared" si="48"/>
        <v/>
      </c>
      <c r="AE263" s="28"/>
      <c r="AF263" s="29"/>
      <c r="AG263" s="30"/>
      <c r="AH263" s="188"/>
      <c r="AI263" s="188"/>
      <c r="AJ263" s="188"/>
    </row>
    <row r="264" spans="1:36" ht="15" customHeight="1" x14ac:dyDescent="0.15">
      <c r="A264" s="14" t="s">
        <v>8</v>
      </c>
      <c r="B264" s="15" t="s">
        <v>63</v>
      </c>
      <c r="C264" s="16" t="s">
        <v>47</v>
      </c>
      <c r="D264" s="17" t="s">
        <v>931</v>
      </c>
      <c r="E264" s="18" t="s">
        <v>932</v>
      </c>
      <c r="F264" s="19">
        <v>40943</v>
      </c>
      <c r="G264" s="32">
        <f t="shared" si="44"/>
        <v>160</v>
      </c>
      <c r="H264" s="12" t="s">
        <v>30</v>
      </c>
      <c r="I264" s="33">
        <f t="shared" si="50"/>
        <v>160</v>
      </c>
      <c r="J264" s="11"/>
      <c r="K264" s="34">
        <f t="shared" si="51"/>
        <v>160</v>
      </c>
      <c r="L264" s="35">
        <f t="shared" si="49"/>
        <v>0</v>
      </c>
      <c r="M264" s="37" t="s">
        <v>107</v>
      </c>
      <c r="N264" s="38">
        <v>110</v>
      </c>
      <c r="O264" s="150" t="s">
        <v>933</v>
      </c>
      <c r="P264" s="146" t="s">
        <v>133</v>
      </c>
      <c r="Q264" s="39">
        <v>44853</v>
      </c>
      <c r="R264" s="199" t="s">
        <v>460</v>
      </c>
      <c r="S264" s="200">
        <v>50</v>
      </c>
      <c r="T264" s="201"/>
      <c r="U264" s="202"/>
      <c r="V264" s="203"/>
      <c r="W264" s="236"/>
      <c r="X264" s="237"/>
      <c r="Y264" s="238"/>
      <c r="Z264" s="239"/>
      <c r="AA264" s="240"/>
      <c r="AB264" s="26"/>
      <c r="AC264" s="27"/>
      <c r="AD264" s="36" t="str">
        <f t="shared" si="48"/>
        <v/>
      </c>
      <c r="AE264" s="28"/>
      <c r="AF264" s="29"/>
      <c r="AG264" s="30"/>
      <c r="AH264" s="188"/>
      <c r="AI264" s="188"/>
      <c r="AJ264" s="188"/>
    </row>
    <row r="265" spans="1:36" ht="15" customHeight="1" x14ac:dyDescent="0.15">
      <c r="A265" s="14" t="s">
        <v>8</v>
      </c>
      <c r="B265" s="15" t="s">
        <v>63</v>
      </c>
      <c r="C265" s="16" t="s">
        <v>47</v>
      </c>
      <c r="D265" s="17" t="s">
        <v>934</v>
      </c>
      <c r="E265" s="18" t="s">
        <v>534</v>
      </c>
      <c r="F265" s="19">
        <v>42156</v>
      </c>
      <c r="G265" s="32">
        <f t="shared" si="44"/>
        <v>145</v>
      </c>
      <c r="H265" s="12" t="s">
        <v>30</v>
      </c>
      <c r="I265" s="33">
        <f t="shared" si="50"/>
        <v>145</v>
      </c>
      <c r="J265" s="11"/>
      <c r="K265" s="34">
        <f t="shared" si="51"/>
        <v>145</v>
      </c>
      <c r="L265" s="35">
        <f t="shared" si="49"/>
        <v>0</v>
      </c>
      <c r="M265" s="37" t="s">
        <v>107</v>
      </c>
      <c r="N265" s="38">
        <v>145</v>
      </c>
      <c r="O265" s="150" t="s">
        <v>935</v>
      </c>
      <c r="P265" s="146" t="s">
        <v>133</v>
      </c>
      <c r="Q265" s="39">
        <v>44853</v>
      </c>
      <c r="R265" s="199"/>
      <c r="S265" s="200"/>
      <c r="T265" s="201"/>
      <c r="U265" s="202"/>
      <c r="V265" s="203"/>
      <c r="W265" s="236"/>
      <c r="X265" s="237"/>
      <c r="Y265" s="238"/>
      <c r="Z265" s="239"/>
      <c r="AA265" s="240"/>
      <c r="AB265" s="26"/>
      <c r="AC265" s="27"/>
      <c r="AD265" s="36" t="str">
        <f t="shared" si="48"/>
        <v/>
      </c>
      <c r="AE265" s="28"/>
      <c r="AF265" s="29"/>
      <c r="AG265" s="30"/>
      <c r="AH265" s="188"/>
      <c r="AI265" s="188"/>
      <c r="AJ265" s="188"/>
    </row>
    <row r="266" spans="1:36" ht="15" customHeight="1" x14ac:dyDescent="0.15">
      <c r="A266" s="14" t="s">
        <v>8</v>
      </c>
      <c r="B266" s="15" t="s">
        <v>63</v>
      </c>
      <c r="C266" s="16" t="s">
        <v>704</v>
      </c>
      <c r="D266" s="17" t="s">
        <v>936</v>
      </c>
      <c r="E266" s="18" t="s">
        <v>53</v>
      </c>
      <c r="F266" s="19">
        <v>35985</v>
      </c>
      <c r="G266" s="32">
        <f t="shared" si="44"/>
        <v>190</v>
      </c>
      <c r="H266" s="12" t="s">
        <v>30</v>
      </c>
      <c r="I266" s="33">
        <f t="shared" si="50"/>
        <v>190</v>
      </c>
      <c r="J266" s="11"/>
      <c r="K266" s="34">
        <f t="shared" si="51"/>
        <v>175</v>
      </c>
      <c r="L266" s="35">
        <f t="shared" si="49"/>
        <v>15</v>
      </c>
      <c r="M266" s="37" t="s">
        <v>107</v>
      </c>
      <c r="N266" s="38">
        <v>175</v>
      </c>
      <c r="O266" s="150" t="s">
        <v>937</v>
      </c>
      <c r="P266" s="146" t="s">
        <v>133</v>
      </c>
      <c r="Q266" s="39">
        <v>44853</v>
      </c>
      <c r="R266" s="199"/>
      <c r="S266" s="200"/>
      <c r="T266" s="201"/>
      <c r="U266" s="202"/>
      <c r="V266" s="203"/>
      <c r="W266" s="236"/>
      <c r="X266" s="237"/>
      <c r="Y266" s="238"/>
      <c r="Z266" s="239"/>
      <c r="AA266" s="240"/>
      <c r="AB266" s="26"/>
      <c r="AC266" s="27"/>
      <c r="AD266" s="36" t="str">
        <f t="shared" si="48"/>
        <v/>
      </c>
      <c r="AE266" s="28"/>
      <c r="AF266" s="29"/>
      <c r="AG266" s="30"/>
      <c r="AH266" s="188"/>
      <c r="AI266" s="188"/>
      <c r="AJ266" s="188"/>
    </row>
    <row r="267" spans="1:36" ht="15" customHeight="1" x14ac:dyDescent="0.15">
      <c r="A267" s="14" t="s">
        <v>6</v>
      </c>
      <c r="B267" s="15" t="s">
        <v>7</v>
      </c>
      <c r="C267" s="16" t="s">
        <v>563</v>
      </c>
      <c r="D267" s="17" t="s">
        <v>1067</v>
      </c>
      <c r="E267" s="18" t="s">
        <v>366</v>
      </c>
      <c r="F267" s="19">
        <v>29692</v>
      </c>
      <c r="G267" s="32">
        <f t="shared" si="44"/>
        <v>175</v>
      </c>
      <c r="H267" s="12" t="s">
        <v>30</v>
      </c>
      <c r="I267" s="33">
        <f t="shared" si="50"/>
        <v>175</v>
      </c>
      <c r="J267" s="11"/>
      <c r="K267" s="34">
        <f t="shared" si="51"/>
        <v>175</v>
      </c>
      <c r="L267" s="35">
        <f t="shared" si="49"/>
        <v>0</v>
      </c>
      <c r="M267" s="37" t="s">
        <v>107</v>
      </c>
      <c r="N267" s="38">
        <v>175</v>
      </c>
      <c r="O267" s="150" t="s">
        <v>938</v>
      </c>
      <c r="P267" s="146" t="s">
        <v>133</v>
      </c>
      <c r="Q267" s="39">
        <v>44853</v>
      </c>
      <c r="R267" s="199"/>
      <c r="S267" s="200"/>
      <c r="T267" s="201"/>
      <c r="U267" s="202"/>
      <c r="V267" s="203"/>
      <c r="W267" s="236"/>
      <c r="X267" s="237"/>
      <c r="Y267" s="238"/>
      <c r="Z267" s="239"/>
      <c r="AA267" s="240"/>
      <c r="AB267" s="26"/>
      <c r="AC267" s="27"/>
      <c r="AD267" s="36" t="str">
        <f t="shared" si="48"/>
        <v/>
      </c>
      <c r="AE267" s="28"/>
      <c r="AF267" s="29"/>
      <c r="AG267" s="30"/>
      <c r="AH267" s="188"/>
      <c r="AI267" s="188"/>
      <c r="AJ267" s="188"/>
    </row>
    <row r="268" spans="1:36" ht="15" customHeight="1" x14ac:dyDescent="0.15">
      <c r="A268" s="14" t="s">
        <v>8</v>
      </c>
      <c r="B268" s="15" t="s">
        <v>63</v>
      </c>
      <c r="C268" s="16" t="s">
        <v>563</v>
      </c>
      <c r="D268" s="17" t="s">
        <v>939</v>
      </c>
      <c r="E268" s="18" t="s">
        <v>940</v>
      </c>
      <c r="F268" s="19">
        <v>32748</v>
      </c>
      <c r="G268" s="32">
        <f t="shared" si="44"/>
        <v>175</v>
      </c>
      <c r="H268" s="12" t="s">
        <v>30</v>
      </c>
      <c r="I268" s="33">
        <f t="shared" si="50"/>
        <v>175</v>
      </c>
      <c r="J268" s="11"/>
      <c r="K268" s="34">
        <f t="shared" si="51"/>
        <v>175</v>
      </c>
      <c r="L268" s="35">
        <f t="shared" si="49"/>
        <v>0</v>
      </c>
      <c r="M268" s="37" t="s">
        <v>153</v>
      </c>
      <c r="N268" s="38">
        <v>175</v>
      </c>
      <c r="O268" s="150"/>
      <c r="P268" s="146"/>
      <c r="Q268" s="39"/>
      <c r="R268" s="199"/>
      <c r="S268" s="200"/>
      <c r="T268" s="201"/>
      <c r="U268" s="202"/>
      <c r="V268" s="203"/>
      <c r="W268" s="236"/>
      <c r="X268" s="237"/>
      <c r="Y268" s="238"/>
      <c r="Z268" s="239"/>
      <c r="AA268" s="240"/>
      <c r="AB268" s="26"/>
      <c r="AC268" s="27"/>
      <c r="AD268" s="36" t="str">
        <f t="shared" si="48"/>
        <v/>
      </c>
      <c r="AE268" s="28"/>
      <c r="AF268" s="29"/>
      <c r="AG268" s="30"/>
      <c r="AH268" s="188"/>
      <c r="AI268" s="188"/>
      <c r="AJ268" s="188"/>
    </row>
    <row r="269" spans="1:36" ht="15" customHeight="1" x14ac:dyDescent="0.15">
      <c r="A269" s="14" t="s">
        <v>8</v>
      </c>
      <c r="B269" s="15" t="s">
        <v>7</v>
      </c>
      <c r="C269" s="16" t="s">
        <v>47</v>
      </c>
      <c r="D269" s="17" t="s">
        <v>941</v>
      </c>
      <c r="E269" s="18" t="s">
        <v>942</v>
      </c>
      <c r="F269" s="19">
        <v>41319</v>
      </c>
      <c r="G269" s="32">
        <f t="shared" si="44"/>
        <v>160</v>
      </c>
      <c r="H269" s="12" t="s">
        <v>30</v>
      </c>
      <c r="I269" s="33">
        <f t="shared" si="50"/>
        <v>160</v>
      </c>
      <c r="J269" s="11"/>
      <c r="K269" s="34">
        <f t="shared" si="51"/>
        <v>160</v>
      </c>
      <c r="L269" s="35">
        <f t="shared" si="49"/>
        <v>0</v>
      </c>
      <c r="M269" s="37" t="s">
        <v>153</v>
      </c>
      <c r="N269" s="38">
        <v>160</v>
      </c>
      <c r="O269" s="150"/>
      <c r="P269" s="146"/>
      <c r="Q269" s="39"/>
      <c r="R269" s="199"/>
      <c r="S269" s="200"/>
      <c r="T269" s="201"/>
      <c r="U269" s="202"/>
      <c r="V269" s="203"/>
      <c r="W269" s="236"/>
      <c r="X269" s="237"/>
      <c r="Y269" s="238"/>
      <c r="Z269" s="239"/>
      <c r="AA269" s="240"/>
      <c r="AB269" s="26"/>
      <c r="AC269" s="27"/>
      <c r="AD269" s="36" t="str">
        <f t="shared" si="48"/>
        <v/>
      </c>
      <c r="AE269" s="28"/>
      <c r="AF269" s="29"/>
      <c r="AG269" s="30"/>
      <c r="AH269" s="188"/>
      <c r="AI269" s="188"/>
      <c r="AJ269" s="188"/>
    </row>
    <row r="270" spans="1:36" ht="15" customHeight="1" x14ac:dyDescent="0.15">
      <c r="A270" s="14" t="s">
        <v>6</v>
      </c>
      <c r="B270" s="15" t="s">
        <v>63</v>
      </c>
      <c r="C270" s="16" t="s">
        <v>563</v>
      </c>
      <c r="D270" s="17" t="s">
        <v>943</v>
      </c>
      <c r="E270" s="18" t="s">
        <v>944</v>
      </c>
      <c r="F270" s="19">
        <v>35933</v>
      </c>
      <c r="G270" s="32">
        <f t="shared" si="44"/>
        <v>175</v>
      </c>
      <c r="H270" s="12" t="s">
        <v>30</v>
      </c>
      <c r="I270" s="33">
        <f t="shared" si="50"/>
        <v>175</v>
      </c>
      <c r="J270" s="11"/>
      <c r="K270" s="34">
        <f t="shared" si="51"/>
        <v>175</v>
      </c>
      <c r="L270" s="35">
        <f t="shared" si="49"/>
        <v>0</v>
      </c>
      <c r="M270" s="37" t="s">
        <v>153</v>
      </c>
      <c r="N270" s="38">
        <v>175</v>
      </c>
      <c r="O270" s="150"/>
      <c r="P270" s="146"/>
      <c r="Q270" s="39"/>
      <c r="R270" s="199"/>
      <c r="S270" s="200"/>
      <c r="T270" s="201"/>
      <c r="U270" s="202"/>
      <c r="V270" s="203"/>
      <c r="W270" s="236"/>
      <c r="X270" s="237"/>
      <c r="Y270" s="238"/>
      <c r="Z270" s="239"/>
      <c r="AA270" s="240"/>
      <c r="AB270" s="26"/>
      <c r="AC270" s="27"/>
      <c r="AD270" s="36" t="str">
        <f t="shared" si="48"/>
        <v/>
      </c>
      <c r="AE270" s="28"/>
      <c r="AF270" s="29"/>
      <c r="AG270" s="30"/>
      <c r="AH270" s="188"/>
      <c r="AI270" s="188"/>
      <c r="AJ270" s="188"/>
    </row>
    <row r="271" spans="1:36" ht="15" customHeight="1" x14ac:dyDescent="0.15">
      <c r="A271" s="14" t="s">
        <v>6</v>
      </c>
      <c r="B271" s="15" t="s">
        <v>7</v>
      </c>
      <c r="C271" s="16" t="s">
        <v>47</v>
      </c>
      <c r="D271" s="17" t="s">
        <v>982</v>
      </c>
      <c r="E271" s="18" t="s">
        <v>983</v>
      </c>
      <c r="F271" s="19">
        <v>41723</v>
      </c>
      <c r="G271" s="32">
        <f t="shared" si="44"/>
        <v>145</v>
      </c>
      <c r="H271" s="12" t="s">
        <v>30</v>
      </c>
      <c r="I271" s="33">
        <f t="shared" si="50"/>
        <v>145</v>
      </c>
      <c r="J271" s="11"/>
      <c r="K271" s="34">
        <f t="shared" si="51"/>
        <v>145</v>
      </c>
      <c r="L271" s="35">
        <f t="shared" si="49"/>
        <v>0</v>
      </c>
      <c r="M271" s="37" t="s">
        <v>153</v>
      </c>
      <c r="N271" s="38">
        <v>145</v>
      </c>
      <c r="O271" s="150"/>
      <c r="P271" s="146"/>
      <c r="Q271" s="39"/>
      <c r="R271" s="199"/>
      <c r="S271" s="200"/>
      <c r="T271" s="201"/>
      <c r="U271" s="202"/>
      <c r="V271" s="203"/>
      <c r="W271" s="236"/>
      <c r="X271" s="237"/>
      <c r="Y271" s="238"/>
      <c r="Z271" s="239"/>
      <c r="AA271" s="240"/>
      <c r="AB271" s="26"/>
      <c r="AC271" s="27"/>
      <c r="AD271" s="36" t="str">
        <f t="shared" si="48"/>
        <v/>
      </c>
      <c r="AE271" s="28"/>
      <c r="AF271" s="29"/>
      <c r="AG271" s="30"/>
      <c r="AH271" s="188"/>
      <c r="AI271" s="188"/>
      <c r="AJ271" s="188"/>
    </row>
    <row r="272" spans="1:36" ht="15" customHeight="1" x14ac:dyDescent="0.15">
      <c r="A272" s="14" t="s">
        <v>6</v>
      </c>
      <c r="B272" s="15" t="s">
        <v>63</v>
      </c>
      <c r="C272" s="16" t="s">
        <v>47</v>
      </c>
      <c r="D272" s="17" t="s">
        <v>984</v>
      </c>
      <c r="E272" s="18" t="s">
        <v>985</v>
      </c>
      <c r="F272" s="19">
        <v>42181</v>
      </c>
      <c r="G272" s="32">
        <f t="shared" si="44"/>
        <v>145</v>
      </c>
      <c r="H272" s="12" t="s">
        <v>30</v>
      </c>
      <c r="I272" s="33">
        <f t="shared" si="50"/>
        <v>145</v>
      </c>
      <c r="J272" s="11"/>
      <c r="K272" s="34">
        <f t="shared" si="51"/>
        <v>145</v>
      </c>
      <c r="L272" s="35">
        <f t="shared" si="49"/>
        <v>0</v>
      </c>
      <c r="M272" s="37" t="s">
        <v>107</v>
      </c>
      <c r="N272" s="38">
        <v>75</v>
      </c>
      <c r="O272" s="150" t="s">
        <v>986</v>
      </c>
      <c r="P272" s="146" t="s">
        <v>133</v>
      </c>
      <c r="Q272" s="39">
        <v>44853</v>
      </c>
      <c r="R272" s="199" t="s">
        <v>107</v>
      </c>
      <c r="S272" s="200">
        <v>35</v>
      </c>
      <c r="T272" s="201" t="s">
        <v>987</v>
      </c>
      <c r="U272" s="202" t="s">
        <v>150</v>
      </c>
      <c r="V272" s="203"/>
      <c r="W272" s="236" t="s">
        <v>107</v>
      </c>
      <c r="X272" s="237">
        <v>35</v>
      </c>
      <c r="Y272" s="238" t="s">
        <v>988</v>
      </c>
      <c r="Z272" s="239" t="s">
        <v>151</v>
      </c>
      <c r="AA272" s="240"/>
      <c r="AB272" s="26"/>
      <c r="AC272" s="27"/>
      <c r="AD272" s="36" t="str">
        <f t="shared" si="48"/>
        <v/>
      </c>
      <c r="AE272" s="28"/>
      <c r="AF272" s="29"/>
      <c r="AG272" s="30"/>
      <c r="AH272" s="188"/>
      <c r="AI272" s="188"/>
      <c r="AJ272" s="188"/>
    </row>
    <row r="273" spans="1:36" ht="15" customHeight="1" x14ac:dyDescent="0.15">
      <c r="A273" s="14" t="s">
        <v>6</v>
      </c>
      <c r="B273" s="15" t="s">
        <v>7</v>
      </c>
      <c r="C273" s="16" t="s">
        <v>47</v>
      </c>
      <c r="D273" s="17" t="s">
        <v>989</v>
      </c>
      <c r="E273" s="18" t="s">
        <v>990</v>
      </c>
      <c r="F273" s="19">
        <v>41825</v>
      </c>
      <c r="G273" s="32">
        <f t="shared" si="44"/>
        <v>145</v>
      </c>
      <c r="H273" s="12" t="s">
        <v>30</v>
      </c>
      <c r="I273" s="33">
        <f t="shared" si="50"/>
        <v>145</v>
      </c>
      <c r="J273" s="11" t="s">
        <v>1001</v>
      </c>
      <c r="K273" s="34">
        <f t="shared" si="51"/>
        <v>145</v>
      </c>
      <c r="L273" s="35">
        <f t="shared" si="49"/>
        <v>0</v>
      </c>
      <c r="M273" s="37" t="s">
        <v>107</v>
      </c>
      <c r="N273" s="38">
        <v>95</v>
      </c>
      <c r="O273" s="150" t="s">
        <v>991</v>
      </c>
      <c r="P273" s="146" t="s">
        <v>133</v>
      </c>
      <c r="Q273" s="39">
        <v>44853</v>
      </c>
      <c r="R273" s="199" t="s">
        <v>460</v>
      </c>
      <c r="S273" s="200">
        <v>50</v>
      </c>
      <c r="T273" s="201"/>
      <c r="U273" s="202"/>
      <c r="V273" s="203"/>
      <c r="W273" s="236"/>
      <c r="X273" s="237"/>
      <c r="Y273" s="238"/>
      <c r="Z273" s="239"/>
      <c r="AA273" s="240"/>
      <c r="AB273" s="26"/>
      <c r="AC273" s="27"/>
      <c r="AD273" s="36" t="str">
        <f t="shared" si="48"/>
        <v/>
      </c>
      <c r="AE273" s="28"/>
      <c r="AF273" s="29"/>
      <c r="AG273" s="30"/>
      <c r="AH273" s="188"/>
      <c r="AI273" s="188"/>
      <c r="AJ273" s="188"/>
    </row>
    <row r="274" spans="1:36" ht="15" customHeight="1" x14ac:dyDescent="0.15">
      <c r="A274" s="14" t="s">
        <v>8</v>
      </c>
      <c r="B274" s="15" t="s">
        <v>7</v>
      </c>
      <c r="C274" s="16" t="s">
        <v>47</v>
      </c>
      <c r="D274" s="17" t="s">
        <v>992</v>
      </c>
      <c r="E274" s="18" t="s">
        <v>993</v>
      </c>
      <c r="F274" s="19">
        <v>41973</v>
      </c>
      <c r="G274" s="32">
        <f t="shared" si="44"/>
        <v>145</v>
      </c>
      <c r="H274" s="12" t="s">
        <v>30</v>
      </c>
      <c r="I274" s="33">
        <f t="shared" si="50"/>
        <v>145</v>
      </c>
      <c r="J274" s="11"/>
      <c r="K274" s="34">
        <f t="shared" si="51"/>
        <v>220</v>
      </c>
      <c r="L274" s="35">
        <f t="shared" si="49"/>
        <v>-75</v>
      </c>
      <c r="M274" s="37" t="s">
        <v>107</v>
      </c>
      <c r="N274" s="38">
        <v>85</v>
      </c>
      <c r="O274" s="150" t="s">
        <v>995</v>
      </c>
      <c r="P274" s="146" t="s">
        <v>150</v>
      </c>
      <c r="Q274" s="39"/>
      <c r="R274" s="199" t="s">
        <v>107</v>
      </c>
      <c r="S274" s="200">
        <v>85</v>
      </c>
      <c r="T274" s="201" t="s">
        <v>996</v>
      </c>
      <c r="U274" s="202" t="s">
        <v>151</v>
      </c>
      <c r="V274" s="203"/>
      <c r="W274" s="236" t="s">
        <v>460</v>
      </c>
      <c r="X274" s="237">
        <v>50</v>
      </c>
      <c r="Y274" s="238"/>
      <c r="Z274" s="239"/>
      <c r="AA274" s="240"/>
      <c r="AB274" s="26"/>
      <c r="AC274" s="27"/>
      <c r="AD274" s="36" t="str">
        <f t="shared" si="48"/>
        <v/>
      </c>
      <c r="AE274" s="28"/>
      <c r="AF274" s="29"/>
      <c r="AG274" s="30"/>
      <c r="AH274" s="188"/>
      <c r="AI274" s="188"/>
      <c r="AJ274" s="188"/>
    </row>
    <row r="275" spans="1:36" ht="15" customHeight="1" x14ac:dyDescent="0.15">
      <c r="A275" s="14" t="s">
        <v>6</v>
      </c>
      <c r="B275" s="15" t="s">
        <v>7</v>
      </c>
      <c r="C275" s="16" t="s">
        <v>442</v>
      </c>
      <c r="D275" s="17" t="s">
        <v>992</v>
      </c>
      <c r="E275" s="18" t="s">
        <v>994</v>
      </c>
      <c r="F275" s="19">
        <v>42949</v>
      </c>
      <c r="G275" s="32">
        <f t="shared" si="44"/>
        <v>90</v>
      </c>
      <c r="H275" s="12" t="s">
        <v>46</v>
      </c>
      <c r="I275" s="33">
        <f t="shared" si="50"/>
        <v>75</v>
      </c>
      <c r="J275" s="11"/>
      <c r="K275" s="34">
        <f t="shared" si="51"/>
        <v>0</v>
      </c>
      <c r="L275" s="35">
        <f t="shared" si="49"/>
        <v>75</v>
      </c>
      <c r="M275" s="37"/>
      <c r="N275" s="38"/>
      <c r="O275" s="150"/>
      <c r="P275" s="146"/>
      <c r="Q275" s="39"/>
      <c r="R275" s="199"/>
      <c r="S275" s="200"/>
      <c r="T275" s="201"/>
      <c r="U275" s="202"/>
      <c r="V275" s="203"/>
      <c r="W275" s="236"/>
      <c r="X275" s="237"/>
      <c r="Y275" s="238"/>
      <c r="Z275" s="239"/>
      <c r="AA275" s="240"/>
      <c r="AB275" s="26"/>
      <c r="AC275" s="27"/>
      <c r="AD275" s="36" t="str">
        <f t="shared" si="48"/>
        <v/>
      </c>
      <c r="AE275" s="28"/>
      <c r="AF275" s="29"/>
      <c r="AG275" s="30"/>
      <c r="AH275" s="188"/>
      <c r="AI275" s="188"/>
      <c r="AJ275" s="188"/>
    </row>
    <row r="276" spans="1:36" ht="15" customHeight="1" x14ac:dyDescent="0.15">
      <c r="A276" s="14" t="s">
        <v>6</v>
      </c>
      <c r="B276" s="15" t="s">
        <v>7</v>
      </c>
      <c r="C276" s="16" t="s">
        <v>47</v>
      </c>
      <c r="D276" s="17" t="s">
        <v>1020</v>
      </c>
      <c r="E276" s="18" t="s">
        <v>1021</v>
      </c>
      <c r="F276" s="19">
        <v>38490</v>
      </c>
      <c r="G276" s="32">
        <f t="shared" si="44"/>
        <v>190</v>
      </c>
      <c r="H276" s="12" t="s">
        <v>30</v>
      </c>
      <c r="I276" s="33">
        <f t="shared" si="50"/>
        <v>190</v>
      </c>
      <c r="J276" s="11"/>
      <c r="K276" s="34">
        <f t="shared" si="51"/>
        <v>190</v>
      </c>
      <c r="L276" s="35">
        <f t="shared" si="49"/>
        <v>0</v>
      </c>
      <c r="M276" s="37" t="s">
        <v>107</v>
      </c>
      <c r="N276" s="38">
        <v>64</v>
      </c>
      <c r="O276" s="150" t="s">
        <v>1022</v>
      </c>
      <c r="P276" s="146" t="s">
        <v>133</v>
      </c>
      <c r="Q276" s="39">
        <v>44853</v>
      </c>
      <c r="R276" s="199" t="s">
        <v>107</v>
      </c>
      <c r="S276" s="200">
        <v>63</v>
      </c>
      <c r="T276" s="201" t="s">
        <v>1023</v>
      </c>
      <c r="U276" s="202" t="s">
        <v>150</v>
      </c>
      <c r="V276" s="203"/>
      <c r="W276" s="236" t="s">
        <v>107</v>
      </c>
      <c r="X276" s="237">
        <v>63</v>
      </c>
      <c r="Y276" s="238" t="s">
        <v>1024</v>
      </c>
      <c r="Z276" s="239" t="s">
        <v>151</v>
      </c>
      <c r="AA276" s="240"/>
      <c r="AB276" s="26"/>
      <c r="AC276" s="27"/>
      <c r="AD276" s="36" t="str">
        <f t="shared" si="48"/>
        <v/>
      </c>
      <c r="AE276" s="28"/>
      <c r="AF276" s="29"/>
      <c r="AG276" s="30"/>
      <c r="AH276" s="188"/>
      <c r="AI276" s="188"/>
      <c r="AJ276" s="188"/>
    </row>
    <row r="277" spans="1:36" ht="15" customHeight="1" x14ac:dyDescent="0.15">
      <c r="A277" s="14" t="s">
        <v>6</v>
      </c>
      <c r="B277" s="15" t="s">
        <v>7</v>
      </c>
      <c r="C277" s="16" t="s">
        <v>442</v>
      </c>
      <c r="D277" s="17" t="s">
        <v>1025</v>
      </c>
      <c r="E277" s="18" t="s">
        <v>860</v>
      </c>
      <c r="F277" s="19">
        <v>42987</v>
      </c>
      <c r="G277" s="32">
        <f t="shared" si="44"/>
        <v>90</v>
      </c>
      <c r="H277" s="12" t="s">
        <v>30</v>
      </c>
      <c r="I277" s="33">
        <f t="shared" si="50"/>
        <v>90</v>
      </c>
      <c r="J277" s="11"/>
      <c r="K277" s="34">
        <f t="shared" si="51"/>
        <v>90</v>
      </c>
      <c r="L277" s="35">
        <f t="shared" si="49"/>
        <v>0</v>
      </c>
      <c r="M277" s="37" t="s">
        <v>107</v>
      </c>
      <c r="N277" s="38">
        <v>90</v>
      </c>
      <c r="O277" s="150" t="s">
        <v>1026</v>
      </c>
      <c r="P277" s="146" t="s">
        <v>133</v>
      </c>
      <c r="Q277" s="39">
        <v>44853</v>
      </c>
      <c r="R277" s="199"/>
      <c r="S277" s="200"/>
      <c r="T277" s="201"/>
      <c r="U277" s="202"/>
      <c r="V277" s="203"/>
      <c r="W277" s="236"/>
      <c r="X277" s="237"/>
      <c r="Y277" s="238"/>
      <c r="Z277" s="239"/>
      <c r="AA277" s="240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88"/>
      <c r="AI277" s="188"/>
      <c r="AJ277" s="188"/>
    </row>
    <row r="278" spans="1:36" ht="15" customHeight="1" x14ac:dyDescent="0.15">
      <c r="A278" s="14" t="s">
        <v>8</v>
      </c>
      <c r="B278" s="15" t="s">
        <v>63</v>
      </c>
      <c r="C278" s="16" t="s">
        <v>442</v>
      </c>
      <c r="D278" s="17" t="s">
        <v>1027</v>
      </c>
      <c r="E278" s="18" t="s">
        <v>1028</v>
      </c>
      <c r="F278" s="19">
        <v>43352</v>
      </c>
      <c r="G278" s="32">
        <f t="shared" si="44"/>
        <v>90</v>
      </c>
      <c r="H278" s="12" t="s">
        <v>30</v>
      </c>
      <c r="I278" s="33">
        <f t="shared" si="50"/>
        <v>90</v>
      </c>
      <c r="J278" s="11" t="s">
        <v>1042</v>
      </c>
      <c r="K278" s="34">
        <f t="shared" si="51"/>
        <v>90</v>
      </c>
      <c r="L278" s="35">
        <f t="shared" si="49"/>
        <v>0</v>
      </c>
      <c r="M278" s="37" t="s">
        <v>107</v>
      </c>
      <c r="N278" s="38">
        <v>90</v>
      </c>
      <c r="O278" s="150" t="s">
        <v>1029</v>
      </c>
      <c r="P278" s="146" t="s">
        <v>133</v>
      </c>
      <c r="Q278" s="39">
        <v>44853</v>
      </c>
      <c r="R278" s="199"/>
      <c r="S278" s="200"/>
      <c r="T278" s="201"/>
      <c r="U278" s="202"/>
      <c r="V278" s="203"/>
      <c r="W278" s="236"/>
      <c r="X278" s="237"/>
      <c r="Y278" s="238"/>
      <c r="Z278" s="239"/>
      <c r="AA278" s="240"/>
      <c r="AB278" s="26"/>
      <c r="AC278" s="27"/>
      <c r="AD278" s="36" t="str">
        <f t="shared" si="52"/>
        <v/>
      </c>
      <c r="AE278" s="28"/>
      <c r="AF278" s="29"/>
      <c r="AG278" s="30"/>
      <c r="AH278" s="188"/>
      <c r="AI278" s="188"/>
      <c r="AJ278" s="188"/>
    </row>
    <row r="279" spans="1:36" ht="15" customHeight="1" x14ac:dyDescent="0.15">
      <c r="A279" s="14" t="s">
        <v>8</v>
      </c>
      <c r="B279" s="15" t="s">
        <v>63</v>
      </c>
      <c r="C279" s="16" t="s">
        <v>442</v>
      </c>
      <c r="D279" s="17" t="s">
        <v>784</v>
      </c>
      <c r="E279" s="18" t="s">
        <v>1030</v>
      </c>
      <c r="F279" s="19">
        <v>43475</v>
      </c>
      <c r="G279" s="32">
        <f t="shared" si="44"/>
        <v>90</v>
      </c>
      <c r="H279" s="12" t="s">
        <v>30</v>
      </c>
      <c r="I279" s="33">
        <f t="shared" si="50"/>
        <v>90</v>
      </c>
      <c r="J279" s="11"/>
      <c r="K279" s="34">
        <f t="shared" si="51"/>
        <v>175</v>
      </c>
      <c r="L279" s="35">
        <f t="shared" si="49"/>
        <v>-85</v>
      </c>
      <c r="M279" s="37" t="s">
        <v>107</v>
      </c>
      <c r="N279" s="38">
        <v>175</v>
      </c>
      <c r="O279" s="150" t="s">
        <v>1031</v>
      </c>
      <c r="P279" s="146" t="s">
        <v>133</v>
      </c>
      <c r="Q279" s="39">
        <v>44853</v>
      </c>
      <c r="R279" s="199"/>
      <c r="S279" s="200"/>
      <c r="T279" s="201"/>
      <c r="U279" s="202"/>
      <c r="V279" s="203"/>
      <c r="W279" s="236"/>
      <c r="X279" s="237"/>
      <c r="Y279" s="238"/>
      <c r="Z279" s="239"/>
      <c r="AA279" s="240"/>
      <c r="AB279" s="26"/>
      <c r="AC279" s="27"/>
      <c r="AD279" s="36" t="str">
        <f t="shared" si="52"/>
        <v/>
      </c>
      <c r="AE279" s="28"/>
      <c r="AF279" s="29"/>
      <c r="AG279" s="30"/>
      <c r="AH279" s="188"/>
      <c r="AI279" s="188"/>
      <c r="AJ279" s="188"/>
    </row>
    <row r="280" spans="1:36" ht="15" customHeight="1" x14ac:dyDescent="0.15">
      <c r="A280" s="14" t="s">
        <v>8</v>
      </c>
      <c r="B280" s="15" t="s">
        <v>63</v>
      </c>
      <c r="C280" s="16" t="s">
        <v>442</v>
      </c>
      <c r="D280" s="17" t="s">
        <v>784</v>
      </c>
      <c r="E280" s="18" t="s">
        <v>1032</v>
      </c>
      <c r="F280" s="19">
        <v>42820</v>
      </c>
      <c r="G280" s="32">
        <f t="shared" si="44"/>
        <v>90</v>
      </c>
      <c r="H280" s="12" t="s">
        <v>46</v>
      </c>
      <c r="I280" s="33">
        <f t="shared" si="50"/>
        <v>75</v>
      </c>
      <c r="J280" s="11"/>
      <c r="K280" s="34">
        <f t="shared" si="51"/>
        <v>0</v>
      </c>
      <c r="L280" s="35">
        <f t="shared" si="49"/>
        <v>75</v>
      </c>
      <c r="M280" s="37"/>
      <c r="N280" s="38"/>
      <c r="O280" s="150"/>
      <c r="P280" s="146"/>
      <c r="Q280" s="39"/>
      <c r="R280" s="199"/>
      <c r="S280" s="200"/>
      <c r="T280" s="201"/>
      <c r="U280" s="202"/>
      <c r="V280" s="203"/>
      <c r="W280" s="236"/>
      <c r="X280" s="237"/>
      <c r="Y280" s="238"/>
      <c r="Z280" s="239"/>
      <c r="AA280" s="240"/>
      <c r="AB280" s="26"/>
      <c r="AC280" s="27"/>
      <c r="AD280" s="36" t="str">
        <f t="shared" si="52"/>
        <v/>
      </c>
      <c r="AE280" s="28"/>
      <c r="AF280" s="29"/>
      <c r="AG280" s="30"/>
      <c r="AH280" s="188"/>
      <c r="AI280" s="188"/>
      <c r="AJ280" s="188"/>
    </row>
    <row r="281" spans="1:36" ht="15" customHeight="1" x14ac:dyDescent="0.15">
      <c r="A281" s="14" t="s">
        <v>8</v>
      </c>
      <c r="B281" s="15" t="s">
        <v>7</v>
      </c>
      <c r="C281" s="16" t="s">
        <v>704</v>
      </c>
      <c r="D281" s="17" t="s">
        <v>1033</v>
      </c>
      <c r="E281" s="18" t="s">
        <v>1034</v>
      </c>
      <c r="F281" s="19">
        <v>27601</v>
      </c>
      <c r="G281" s="32">
        <f t="shared" si="44"/>
        <v>190</v>
      </c>
      <c r="H281" s="12" t="s">
        <v>30</v>
      </c>
      <c r="I281" s="33">
        <f t="shared" ref="I281:I310" si="53">IF(OR(H281="Non",H281=""),G281,MAX(0,G281-15))</f>
        <v>190</v>
      </c>
      <c r="J281" s="11"/>
      <c r="K281" s="34">
        <f t="shared" ref="K281:K310" si="54">SUM(N281,S281,X281)</f>
        <v>175</v>
      </c>
      <c r="L281" s="35">
        <f t="shared" si="49"/>
        <v>15</v>
      </c>
      <c r="M281" s="37" t="s">
        <v>107</v>
      </c>
      <c r="N281" s="38">
        <v>175</v>
      </c>
      <c r="O281" s="150" t="s">
        <v>1035</v>
      </c>
      <c r="P281" s="146" t="s">
        <v>133</v>
      </c>
      <c r="Q281" s="39">
        <v>44853</v>
      </c>
      <c r="R281" s="199"/>
      <c r="S281" s="200"/>
      <c r="T281" s="201"/>
      <c r="U281" s="202"/>
      <c r="V281" s="203"/>
      <c r="W281" s="236"/>
      <c r="X281" s="237"/>
      <c r="Y281" s="238"/>
      <c r="Z281" s="239"/>
      <c r="AA281" s="240"/>
      <c r="AB281" s="26"/>
      <c r="AC281" s="27"/>
      <c r="AD281" s="36" t="str">
        <f t="shared" si="52"/>
        <v/>
      </c>
      <c r="AE281" s="28"/>
      <c r="AF281" s="29"/>
      <c r="AG281" s="30"/>
      <c r="AH281" s="188"/>
      <c r="AI281" s="188"/>
      <c r="AJ281" s="188"/>
    </row>
    <row r="282" spans="1:36" ht="15" customHeight="1" x14ac:dyDescent="0.15">
      <c r="A282" s="14" t="s">
        <v>8</v>
      </c>
      <c r="B282" s="15" t="s">
        <v>63</v>
      </c>
      <c r="C282" s="16" t="s">
        <v>47</v>
      </c>
      <c r="D282" s="17" t="s">
        <v>1036</v>
      </c>
      <c r="E282" s="18" t="s">
        <v>1037</v>
      </c>
      <c r="F282" s="19">
        <v>42685</v>
      </c>
      <c r="G282" s="32">
        <f t="shared" si="44"/>
        <v>145</v>
      </c>
      <c r="H282" s="12" t="s">
        <v>30</v>
      </c>
      <c r="I282" s="33">
        <f t="shared" si="53"/>
        <v>145</v>
      </c>
      <c r="J282" s="11"/>
      <c r="K282" s="34">
        <f t="shared" si="54"/>
        <v>145</v>
      </c>
      <c r="L282" s="35">
        <f t="shared" si="49"/>
        <v>0</v>
      </c>
      <c r="M282" s="37" t="s">
        <v>107</v>
      </c>
      <c r="N282" s="38">
        <v>95</v>
      </c>
      <c r="O282" s="150" t="s">
        <v>1038</v>
      </c>
      <c r="P282" s="146" t="s">
        <v>133</v>
      </c>
      <c r="Q282" s="39">
        <v>44853</v>
      </c>
      <c r="R282" s="199" t="s">
        <v>460</v>
      </c>
      <c r="S282" s="200">
        <v>50</v>
      </c>
      <c r="T282" s="201"/>
      <c r="U282" s="202"/>
      <c r="V282" s="203"/>
      <c r="W282" s="236"/>
      <c r="X282" s="237"/>
      <c r="Y282" s="238"/>
      <c r="Z282" s="239"/>
      <c r="AA282" s="240"/>
      <c r="AB282" s="26"/>
      <c r="AC282" s="27"/>
      <c r="AD282" s="36" t="str">
        <f t="shared" si="52"/>
        <v/>
      </c>
      <c r="AE282" s="28"/>
      <c r="AF282" s="29"/>
      <c r="AG282" s="30"/>
      <c r="AH282" s="188"/>
      <c r="AI282" s="188"/>
      <c r="AJ282" s="188"/>
    </row>
    <row r="283" spans="1:36" ht="15" customHeight="1" x14ac:dyDescent="0.15">
      <c r="A283" s="14" t="s">
        <v>6</v>
      </c>
      <c r="B283" s="15" t="s">
        <v>63</v>
      </c>
      <c r="C283" s="16" t="s">
        <v>47</v>
      </c>
      <c r="D283" s="17" t="s">
        <v>1039</v>
      </c>
      <c r="E283" s="18" t="s">
        <v>1040</v>
      </c>
      <c r="F283" s="19">
        <v>42162</v>
      </c>
      <c r="G283" s="32">
        <f t="shared" si="44"/>
        <v>145</v>
      </c>
      <c r="H283" s="12" t="s">
        <v>30</v>
      </c>
      <c r="I283" s="33">
        <f t="shared" si="53"/>
        <v>145</v>
      </c>
      <c r="J283" s="11"/>
      <c r="K283" s="34">
        <f t="shared" si="54"/>
        <v>145</v>
      </c>
      <c r="L283" s="35">
        <f t="shared" si="49"/>
        <v>0</v>
      </c>
      <c r="M283" s="37" t="s">
        <v>107</v>
      </c>
      <c r="N283" s="38">
        <v>145</v>
      </c>
      <c r="O283" s="150" t="s">
        <v>1041</v>
      </c>
      <c r="P283" s="146" t="s">
        <v>133</v>
      </c>
      <c r="Q283" s="39">
        <v>44853</v>
      </c>
      <c r="R283" s="199"/>
      <c r="S283" s="200"/>
      <c r="T283" s="201"/>
      <c r="U283" s="202"/>
      <c r="V283" s="203"/>
      <c r="W283" s="236"/>
      <c r="X283" s="237"/>
      <c r="Y283" s="238"/>
      <c r="Z283" s="239"/>
      <c r="AA283" s="240"/>
      <c r="AB283" s="26"/>
      <c r="AC283" s="27"/>
      <c r="AD283" s="36" t="str">
        <f t="shared" si="52"/>
        <v/>
      </c>
      <c r="AE283" s="28"/>
      <c r="AF283" s="29"/>
      <c r="AG283" s="30"/>
      <c r="AH283" s="188"/>
      <c r="AI283" s="188"/>
      <c r="AJ283" s="188"/>
    </row>
    <row r="284" spans="1:36" ht="15" customHeight="1" x14ac:dyDescent="0.15">
      <c r="A284" s="14" t="s">
        <v>6</v>
      </c>
      <c r="B284" s="15" t="s">
        <v>63</v>
      </c>
      <c r="C284" s="16" t="s">
        <v>442</v>
      </c>
      <c r="D284" s="17" t="s">
        <v>742</v>
      </c>
      <c r="E284" s="18" t="s">
        <v>1043</v>
      </c>
      <c r="F284" s="19">
        <v>43228</v>
      </c>
      <c r="G284" s="32">
        <f t="shared" si="44"/>
        <v>90</v>
      </c>
      <c r="H284" s="12" t="s">
        <v>46</v>
      </c>
      <c r="I284" s="33">
        <f t="shared" si="53"/>
        <v>75</v>
      </c>
      <c r="J284" s="11"/>
      <c r="K284" s="34">
        <f t="shared" si="54"/>
        <v>150</v>
      </c>
      <c r="L284" s="35">
        <f t="shared" si="49"/>
        <v>-75</v>
      </c>
      <c r="M284" s="37" t="s">
        <v>107</v>
      </c>
      <c r="N284" s="38">
        <v>150</v>
      </c>
      <c r="O284" s="150" t="s">
        <v>1045</v>
      </c>
      <c r="P284" s="146" t="s">
        <v>133</v>
      </c>
      <c r="Q284" s="39">
        <v>44853</v>
      </c>
      <c r="R284" s="199"/>
      <c r="S284" s="200"/>
      <c r="T284" s="201"/>
      <c r="U284" s="202"/>
      <c r="V284" s="203"/>
      <c r="W284" s="236"/>
      <c r="X284" s="237"/>
      <c r="Y284" s="238"/>
      <c r="Z284" s="239"/>
      <c r="AA284" s="240"/>
      <c r="AB284" s="26"/>
      <c r="AC284" s="27"/>
      <c r="AD284" s="36" t="str">
        <f t="shared" si="52"/>
        <v/>
      </c>
      <c r="AE284" s="28"/>
      <c r="AF284" s="29"/>
      <c r="AG284" s="30"/>
      <c r="AH284" s="188"/>
      <c r="AI284" s="188"/>
      <c r="AJ284" s="188"/>
    </row>
    <row r="285" spans="1:36" ht="15" customHeight="1" x14ac:dyDescent="0.15">
      <c r="A285" s="14" t="s">
        <v>6</v>
      </c>
      <c r="B285" s="15" t="s">
        <v>63</v>
      </c>
      <c r="C285" s="16" t="s">
        <v>442</v>
      </c>
      <c r="D285" s="17" t="s">
        <v>742</v>
      </c>
      <c r="E285" s="18" t="s">
        <v>1044</v>
      </c>
      <c r="F285" s="19">
        <v>42897</v>
      </c>
      <c r="G285" s="32">
        <f t="shared" si="44"/>
        <v>90</v>
      </c>
      <c r="H285" s="12" t="s">
        <v>46</v>
      </c>
      <c r="I285" s="33">
        <f t="shared" si="53"/>
        <v>75</v>
      </c>
      <c r="J285" s="11"/>
      <c r="K285" s="34">
        <f t="shared" si="54"/>
        <v>0</v>
      </c>
      <c r="L285" s="35">
        <f t="shared" si="49"/>
        <v>75</v>
      </c>
      <c r="M285" s="37"/>
      <c r="N285" s="38"/>
      <c r="O285" s="150"/>
      <c r="P285" s="146"/>
      <c r="Q285" s="39"/>
      <c r="R285" s="199"/>
      <c r="S285" s="200"/>
      <c r="T285" s="201"/>
      <c r="U285" s="202"/>
      <c r="V285" s="203"/>
      <c r="W285" s="236"/>
      <c r="X285" s="237"/>
      <c r="Y285" s="238"/>
      <c r="Z285" s="239"/>
      <c r="AA285" s="240"/>
      <c r="AB285" s="26"/>
      <c r="AC285" s="27"/>
      <c r="AD285" s="36" t="str">
        <f t="shared" si="52"/>
        <v/>
      </c>
      <c r="AE285" s="28"/>
      <c r="AF285" s="29"/>
      <c r="AG285" s="30"/>
      <c r="AH285" s="188"/>
      <c r="AI285" s="188"/>
      <c r="AJ285" s="188"/>
    </row>
    <row r="286" spans="1:36" ht="15" customHeight="1" x14ac:dyDescent="0.15">
      <c r="A286" s="14" t="s">
        <v>6</v>
      </c>
      <c r="B286" s="15" t="s">
        <v>7</v>
      </c>
      <c r="C286" s="16" t="s">
        <v>47</v>
      </c>
      <c r="D286" s="17" t="s">
        <v>1061</v>
      </c>
      <c r="E286" s="18" t="s">
        <v>1062</v>
      </c>
      <c r="F286" s="19">
        <v>42334</v>
      </c>
      <c r="G286" s="32">
        <f t="shared" si="44"/>
        <v>145</v>
      </c>
      <c r="H286" s="12" t="s">
        <v>30</v>
      </c>
      <c r="I286" s="33">
        <f t="shared" si="53"/>
        <v>145</v>
      </c>
      <c r="J286" s="11"/>
      <c r="K286" s="34">
        <f t="shared" si="54"/>
        <v>145</v>
      </c>
      <c r="L286" s="35">
        <f t="shared" si="49"/>
        <v>0</v>
      </c>
      <c r="M286" s="37" t="s">
        <v>153</v>
      </c>
      <c r="N286" s="38">
        <v>145</v>
      </c>
      <c r="O286" s="150"/>
      <c r="P286" s="146"/>
      <c r="Q286" s="39"/>
      <c r="R286" s="199"/>
      <c r="S286" s="200"/>
      <c r="T286" s="201"/>
      <c r="U286" s="202"/>
      <c r="V286" s="203"/>
      <c r="W286" s="236"/>
      <c r="X286" s="237"/>
      <c r="Y286" s="238"/>
      <c r="Z286" s="239"/>
      <c r="AA286" s="240"/>
      <c r="AB286" s="26"/>
      <c r="AC286" s="27"/>
      <c r="AD286" s="36" t="str">
        <f t="shared" si="52"/>
        <v/>
      </c>
      <c r="AE286" s="28"/>
      <c r="AF286" s="29"/>
      <c r="AG286" s="30"/>
      <c r="AH286" s="188"/>
      <c r="AI286" s="188"/>
      <c r="AJ286" s="188"/>
    </row>
    <row r="287" spans="1:36" ht="15" customHeight="1" x14ac:dyDescent="0.15">
      <c r="A287" s="14" t="s">
        <v>6</v>
      </c>
      <c r="B287" s="15" t="s">
        <v>7</v>
      </c>
      <c r="C287" s="16" t="s">
        <v>563</v>
      </c>
      <c r="D287" s="17" t="s">
        <v>198</v>
      </c>
      <c r="E287" s="18" t="s">
        <v>569</v>
      </c>
      <c r="F287" s="19">
        <v>29821</v>
      </c>
      <c r="G287" s="32">
        <f t="shared" si="44"/>
        <v>175</v>
      </c>
      <c r="H287" s="12" t="s">
        <v>46</v>
      </c>
      <c r="I287" s="33">
        <f t="shared" si="53"/>
        <v>160</v>
      </c>
      <c r="J287" s="11"/>
      <c r="K287" s="34">
        <f t="shared" si="54"/>
        <v>0</v>
      </c>
      <c r="L287" s="35">
        <f t="shared" si="49"/>
        <v>160</v>
      </c>
      <c r="M287" s="37"/>
      <c r="N287" s="38"/>
      <c r="O287" s="150"/>
      <c r="P287" s="146"/>
      <c r="Q287" s="39"/>
      <c r="R287" s="199"/>
      <c r="S287" s="200"/>
      <c r="T287" s="201"/>
      <c r="U287" s="202"/>
      <c r="V287" s="203"/>
      <c r="W287" s="236"/>
      <c r="X287" s="237"/>
      <c r="Y287" s="238"/>
      <c r="Z287" s="239"/>
      <c r="AA287" s="240"/>
      <c r="AB287" s="26"/>
      <c r="AC287" s="27"/>
      <c r="AD287" s="36" t="str">
        <f t="shared" si="52"/>
        <v/>
      </c>
      <c r="AE287" s="28"/>
      <c r="AF287" s="29"/>
      <c r="AG287" s="30"/>
      <c r="AH287" s="188"/>
      <c r="AI287" s="188"/>
      <c r="AJ287" s="188"/>
    </row>
    <row r="288" spans="1:36" ht="15" customHeight="1" x14ac:dyDescent="0.15">
      <c r="A288" s="14" t="s">
        <v>8</v>
      </c>
      <c r="B288" s="15" t="s">
        <v>7</v>
      </c>
      <c r="C288" s="16" t="s">
        <v>47</v>
      </c>
      <c r="D288" s="17" t="s">
        <v>1064</v>
      </c>
      <c r="E288" s="18" t="s">
        <v>1065</v>
      </c>
      <c r="F288" s="19">
        <v>41054</v>
      </c>
      <c r="G288" s="32">
        <f t="shared" si="44"/>
        <v>160</v>
      </c>
      <c r="H288" s="12" t="s">
        <v>30</v>
      </c>
      <c r="I288" s="33">
        <f t="shared" si="53"/>
        <v>160</v>
      </c>
      <c r="J288" s="11"/>
      <c r="K288" s="34">
        <f t="shared" si="54"/>
        <v>160</v>
      </c>
      <c r="L288" s="35">
        <f t="shared" si="49"/>
        <v>0</v>
      </c>
      <c r="M288" s="37" t="s">
        <v>107</v>
      </c>
      <c r="N288" s="38">
        <v>160</v>
      </c>
      <c r="O288" s="150" t="s">
        <v>1066</v>
      </c>
      <c r="P288" s="146" t="s">
        <v>133</v>
      </c>
      <c r="Q288" s="39"/>
      <c r="R288" s="199"/>
      <c r="S288" s="200"/>
      <c r="T288" s="201"/>
      <c r="U288" s="202"/>
      <c r="V288" s="203"/>
      <c r="W288" s="236"/>
      <c r="X288" s="237"/>
      <c r="Y288" s="238"/>
      <c r="Z288" s="239"/>
      <c r="AA288" s="240"/>
      <c r="AB288" s="26"/>
      <c r="AC288" s="27"/>
      <c r="AD288" s="36" t="str">
        <f t="shared" si="52"/>
        <v/>
      </c>
      <c r="AE288" s="28"/>
      <c r="AF288" s="29"/>
      <c r="AG288" s="30"/>
      <c r="AH288" s="188"/>
      <c r="AI288" s="188"/>
      <c r="AJ288" s="188"/>
    </row>
    <row r="289" spans="1:36" ht="15" customHeight="1" x14ac:dyDescent="0.15">
      <c r="A289" s="14" t="s">
        <v>8</v>
      </c>
      <c r="B289" s="15" t="s">
        <v>7</v>
      </c>
      <c r="C289" s="16" t="s">
        <v>47</v>
      </c>
      <c r="D289" s="17" t="s">
        <v>530</v>
      </c>
      <c r="E289" s="18" t="s">
        <v>1069</v>
      </c>
      <c r="F289" s="19">
        <v>40983</v>
      </c>
      <c r="G289" s="32">
        <f t="shared" si="44"/>
        <v>160</v>
      </c>
      <c r="H289" s="12" t="s">
        <v>46</v>
      </c>
      <c r="I289" s="33">
        <f t="shared" si="53"/>
        <v>145</v>
      </c>
      <c r="J289" s="11"/>
      <c r="K289" s="34">
        <f t="shared" si="54"/>
        <v>145</v>
      </c>
      <c r="L289" s="35">
        <f t="shared" si="49"/>
        <v>0</v>
      </c>
      <c r="M289" s="37" t="s">
        <v>107</v>
      </c>
      <c r="N289" s="38">
        <v>145</v>
      </c>
      <c r="O289" s="150" t="s">
        <v>1070</v>
      </c>
      <c r="P289" s="146" t="s">
        <v>150</v>
      </c>
      <c r="Q289" s="39"/>
      <c r="R289" s="199"/>
      <c r="S289" s="200"/>
      <c r="T289" s="201"/>
      <c r="U289" s="202"/>
      <c r="V289" s="203"/>
      <c r="W289" s="236"/>
      <c r="X289" s="237"/>
      <c r="Y289" s="238"/>
      <c r="Z289" s="239"/>
      <c r="AA289" s="240"/>
      <c r="AB289" s="26"/>
      <c r="AC289" s="27"/>
      <c r="AD289" s="36" t="str">
        <f t="shared" si="52"/>
        <v/>
      </c>
      <c r="AE289" s="28"/>
      <c r="AF289" s="29"/>
      <c r="AG289" s="30"/>
      <c r="AH289" s="188"/>
      <c r="AI289" s="188"/>
      <c r="AJ289" s="188"/>
    </row>
    <row r="290" spans="1:36" ht="15" customHeight="1" x14ac:dyDescent="0.15">
      <c r="A290" s="14" t="s">
        <v>6</v>
      </c>
      <c r="B290" s="15" t="s">
        <v>858</v>
      </c>
      <c r="C290" s="16" t="s">
        <v>442</v>
      </c>
      <c r="D290" s="17" t="s">
        <v>1071</v>
      </c>
      <c r="E290" s="18" t="s">
        <v>1072</v>
      </c>
      <c r="F290" s="19">
        <v>43668</v>
      </c>
      <c r="G290" s="32">
        <f t="shared" si="44"/>
        <v>90</v>
      </c>
      <c r="H290" s="12" t="s">
        <v>30</v>
      </c>
      <c r="I290" s="33">
        <f t="shared" si="53"/>
        <v>90</v>
      </c>
      <c r="J290" s="11"/>
      <c r="K290" s="34">
        <f t="shared" si="54"/>
        <v>90</v>
      </c>
      <c r="L290" s="35">
        <f t="shared" si="49"/>
        <v>0</v>
      </c>
      <c r="M290" s="37" t="s">
        <v>107</v>
      </c>
      <c r="N290" s="38">
        <v>90</v>
      </c>
      <c r="O290" s="150" t="s">
        <v>1073</v>
      </c>
      <c r="P290" s="146" t="s">
        <v>150</v>
      </c>
      <c r="Q290" s="39"/>
      <c r="R290" s="199"/>
      <c r="S290" s="200"/>
      <c r="T290" s="201"/>
      <c r="U290" s="202"/>
      <c r="V290" s="203"/>
      <c r="W290" s="236"/>
      <c r="X290" s="237"/>
      <c r="Y290" s="238"/>
      <c r="Z290" s="239"/>
      <c r="AA290" s="240"/>
      <c r="AB290" s="26"/>
      <c r="AC290" s="27"/>
      <c r="AD290" s="36" t="str">
        <f t="shared" si="52"/>
        <v/>
      </c>
      <c r="AE290" s="28"/>
      <c r="AF290" s="29"/>
      <c r="AG290" s="30"/>
      <c r="AH290" s="188"/>
      <c r="AI290" s="188"/>
      <c r="AJ290" s="188"/>
    </row>
    <row r="291" spans="1:36" ht="15" customHeight="1" x14ac:dyDescent="0.15">
      <c r="A291" s="14" t="s">
        <v>6</v>
      </c>
      <c r="B291" s="15" t="s">
        <v>63</v>
      </c>
      <c r="C291" s="16" t="s">
        <v>563</v>
      </c>
      <c r="D291" s="17" t="s">
        <v>1074</v>
      </c>
      <c r="E291" s="18" t="s">
        <v>739</v>
      </c>
      <c r="F291" s="19">
        <v>25400</v>
      </c>
      <c r="G291" s="32">
        <f t="shared" si="44"/>
        <v>175</v>
      </c>
      <c r="H291" s="12" t="s">
        <v>30</v>
      </c>
      <c r="I291" s="33">
        <f t="shared" si="53"/>
        <v>175</v>
      </c>
      <c r="J291" s="11"/>
      <c r="K291" s="34">
        <f t="shared" si="54"/>
        <v>175</v>
      </c>
      <c r="L291" s="35">
        <f t="shared" si="49"/>
        <v>0</v>
      </c>
      <c r="M291" s="37" t="s">
        <v>107</v>
      </c>
      <c r="N291" s="38">
        <v>175</v>
      </c>
      <c r="O291" s="150" t="s">
        <v>1075</v>
      </c>
      <c r="P291" s="146" t="s">
        <v>150</v>
      </c>
      <c r="Q291" s="39"/>
      <c r="R291" s="199"/>
      <c r="S291" s="200"/>
      <c r="T291" s="201"/>
      <c r="U291" s="202"/>
      <c r="V291" s="203"/>
      <c r="W291" s="236"/>
      <c r="X291" s="237"/>
      <c r="Y291" s="238"/>
      <c r="Z291" s="239"/>
      <c r="AA291" s="240"/>
      <c r="AB291" s="26"/>
      <c r="AC291" s="27"/>
      <c r="AD291" s="36" t="str">
        <f t="shared" si="52"/>
        <v/>
      </c>
      <c r="AE291" s="28"/>
      <c r="AF291" s="29"/>
      <c r="AG291" s="30"/>
      <c r="AH291" s="188"/>
      <c r="AI291" s="188"/>
      <c r="AJ291" s="188"/>
    </row>
    <row r="292" spans="1:36" ht="15" customHeight="1" x14ac:dyDescent="0.15">
      <c r="A292" s="14" t="s">
        <v>8</v>
      </c>
      <c r="B292" s="15" t="s">
        <v>7</v>
      </c>
      <c r="C292" s="16" t="s">
        <v>47</v>
      </c>
      <c r="D292" s="17" t="s">
        <v>1077</v>
      </c>
      <c r="E292" s="18" t="s">
        <v>1078</v>
      </c>
      <c r="F292" s="19">
        <v>38816</v>
      </c>
      <c r="G292" s="32">
        <f t="shared" si="44"/>
        <v>190</v>
      </c>
      <c r="H292" s="12" t="s">
        <v>30</v>
      </c>
      <c r="I292" s="33">
        <f t="shared" si="53"/>
        <v>190</v>
      </c>
      <c r="J292" s="11"/>
      <c r="K292" s="34">
        <f t="shared" si="54"/>
        <v>0</v>
      </c>
      <c r="L292" s="35">
        <f t="shared" si="49"/>
        <v>190</v>
      </c>
      <c r="M292" s="37"/>
      <c r="N292" s="38"/>
      <c r="O292" s="150"/>
      <c r="P292" s="146"/>
      <c r="Q292" s="39"/>
      <c r="R292" s="199"/>
      <c r="S292" s="200"/>
      <c r="T292" s="201"/>
      <c r="U292" s="202"/>
      <c r="V292" s="203"/>
      <c r="W292" s="236"/>
      <c r="X292" s="237"/>
      <c r="Y292" s="238"/>
      <c r="Z292" s="239"/>
      <c r="AA292" s="240"/>
      <c r="AB292" s="26"/>
      <c r="AC292" s="27"/>
      <c r="AD292" s="36" t="str">
        <f t="shared" si="52"/>
        <v/>
      </c>
      <c r="AE292" s="28"/>
      <c r="AF292" s="29"/>
      <c r="AG292" s="30"/>
      <c r="AH292" s="188"/>
      <c r="AI292" s="188"/>
      <c r="AJ292" s="188"/>
    </row>
    <row r="293" spans="1:36" ht="15" customHeight="1" x14ac:dyDescent="0.15">
      <c r="A293" s="14" t="s">
        <v>6</v>
      </c>
      <c r="B293" s="15" t="s">
        <v>7</v>
      </c>
      <c r="C293" s="16" t="s">
        <v>9</v>
      </c>
      <c r="D293" s="17" t="s">
        <v>48</v>
      </c>
      <c r="E293" s="18" t="s">
        <v>1079</v>
      </c>
      <c r="F293" s="19">
        <v>38003</v>
      </c>
      <c r="G293" s="32">
        <f t="shared" si="44"/>
        <v>0</v>
      </c>
      <c r="H293" s="12" t="s">
        <v>30</v>
      </c>
      <c r="I293" s="33">
        <f t="shared" si="53"/>
        <v>0</v>
      </c>
      <c r="J293" s="11"/>
      <c r="K293" s="34">
        <f t="shared" si="54"/>
        <v>0</v>
      </c>
      <c r="L293" s="35">
        <f t="shared" si="49"/>
        <v>0</v>
      </c>
      <c r="M293" s="37"/>
      <c r="N293" s="38"/>
      <c r="O293" s="150"/>
      <c r="P293" s="146"/>
      <c r="Q293" s="39"/>
      <c r="R293" s="199"/>
      <c r="S293" s="200"/>
      <c r="T293" s="201"/>
      <c r="U293" s="202"/>
      <c r="V293" s="203"/>
      <c r="W293" s="236"/>
      <c r="X293" s="237"/>
      <c r="Y293" s="238"/>
      <c r="Z293" s="239"/>
      <c r="AA293" s="240"/>
      <c r="AB293" s="26"/>
      <c r="AC293" s="27"/>
      <c r="AD293" s="36" t="str">
        <f t="shared" si="52"/>
        <v/>
      </c>
      <c r="AE293" s="28"/>
      <c r="AF293" s="29"/>
      <c r="AG293" s="30"/>
      <c r="AH293" s="188"/>
      <c r="AI293" s="188"/>
      <c r="AJ293" s="188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0"/>
      <c r="P294" s="146"/>
      <c r="Q294" s="39"/>
      <c r="R294" s="199"/>
      <c r="S294" s="200"/>
      <c r="T294" s="201"/>
      <c r="U294" s="202"/>
      <c r="V294" s="203"/>
      <c r="W294" s="236"/>
      <c r="X294" s="237"/>
      <c r="Y294" s="238"/>
      <c r="Z294" s="239"/>
      <c r="AA294" s="240"/>
      <c r="AB294" s="26"/>
      <c r="AC294" s="27"/>
      <c r="AD294" s="36" t="str">
        <f t="shared" si="52"/>
        <v/>
      </c>
      <c r="AE294" s="28"/>
      <c r="AF294" s="29"/>
      <c r="AG294" s="30"/>
      <c r="AH294" s="188"/>
      <c r="AI294" s="188"/>
      <c r="AJ294" s="188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0"/>
      <c r="P295" s="146"/>
      <c r="Q295" s="39"/>
      <c r="R295" s="199"/>
      <c r="S295" s="200"/>
      <c r="T295" s="201"/>
      <c r="U295" s="202"/>
      <c r="V295" s="203"/>
      <c r="W295" s="236"/>
      <c r="X295" s="237"/>
      <c r="Y295" s="238"/>
      <c r="Z295" s="239"/>
      <c r="AA295" s="240"/>
      <c r="AB295" s="26"/>
      <c r="AC295" s="27"/>
      <c r="AD295" s="36" t="str">
        <f t="shared" si="52"/>
        <v/>
      </c>
      <c r="AE295" s="28"/>
      <c r="AF295" s="29"/>
      <c r="AG295" s="30"/>
      <c r="AH295" s="188"/>
      <c r="AI295" s="188"/>
      <c r="AJ295" s="188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0"/>
      <c r="P296" s="146"/>
      <c r="Q296" s="39"/>
      <c r="R296" s="199"/>
      <c r="S296" s="200"/>
      <c r="T296" s="201"/>
      <c r="U296" s="202"/>
      <c r="V296" s="203"/>
      <c r="W296" s="236"/>
      <c r="X296" s="237"/>
      <c r="Y296" s="238"/>
      <c r="Z296" s="239"/>
      <c r="AA296" s="240"/>
      <c r="AB296" s="26"/>
      <c r="AC296" s="27"/>
      <c r="AD296" s="36" t="str">
        <f t="shared" si="52"/>
        <v/>
      </c>
      <c r="AE296" s="28"/>
      <c r="AF296" s="29"/>
      <c r="AG296" s="30"/>
      <c r="AH296" s="188"/>
      <c r="AI296" s="188"/>
      <c r="AJ296" s="188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0"/>
      <c r="P297" s="146"/>
      <c r="Q297" s="39"/>
      <c r="R297" s="199"/>
      <c r="S297" s="200"/>
      <c r="T297" s="201"/>
      <c r="U297" s="202"/>
      <c r="V297" s="203"/>
      <c r="W297" s="236"/>
      <c r="X297" s="237"/>
      <c r="Y297" s="238"/>
      <c r="Z297" s="239"/>
      <c r="AA297" s="240"/>
      <c r="AB297" s="26"/>
      <c r="AC297" s="27"/>
      <c r="AD297" s="36" t="str">
        <f t="shared" si="52"/>
        <v/>
      </c>
      <c r="AE297" s="28"/>
      <c r="AF297" s="29"/>
      <c r="AG297" s="30"/>
      <c r="AH297" s="188"/>
      <c r="AI297" s="188"/>
      <c r="AJ297" s="188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0"/>
      <c r="P298" s="146"/>
      <c r="Q298" s="39"/>
      <c r="R298" s="199"/>
      <c r="S298" s="200"/>
      <c r="T298" s="201"/>
      <c r="U298" s="202"/>
      <c r="V298" s="203"/>
      <c r="W298" s="236"/>
      <c r="X298" s="237"/>
      <c r="Y298" s="238"/>
      <c r="Z298" s="239"/>
      <c r="AA298" s="240"/>
      <c r="AB298" s="26"/>
      <c r="AC298" s="27"/>
      <c r="AD298" s="36" t="str">
        <f t="shared" si="52"/>
        <v/>
      </c>
      <c r="AE298" s="28"/>
      <c r="AF298" s="29"/>
      <c r="AG298" s="30"/>
      <c r="AH298" s="188"/>
      <c r="AI298" s="188"/>
      <c r="AJ298" s="188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0"/>
      <c r="P299" s="146"/>
      <c r="Q299" s="39"/>
      <c r="R299" s="199"/>
      <c r="S299" s="200"/>
      <c r="T299" s="201"/>
      <c r="U299" s="202"/>
      <c r="V299" s="203"/>
      <c r="W299" s="236"/>
      <c r="X299" s="237"/>
      <c r="Y299" s="238"/>
      <c r="Z299" s="239"/>
      <c r="AA299" s="240"/>
      <c r="AB299" s="26"/>
      <c r="AC299" s="27"/>
      <c r="AD299" s="36" t="str">
        <f t="shared" si="52"/>
        <v/>
      </c>
      <c r="AE299" s="28"/>
      <c r="AF299" s="29"/>
      <c r="AG299" s="30"/>
      <c r="AH299" s="188"/>
      <c r="AI299" s="188"/>
      <c r="AJ299" s="188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0"/>
      <c r="P300" s="146"/>
      <c r="Q300" s="39"/>
      <c r="R300" s="199"/>
      <c r="S300" s="200"/>
      <c r="T300" s="201"/>
      <c r="U300" s="202"/>
      <c r="V300" s="203"/>
      <c r="W300" s="236"/>
      <c r="X300" s="237"/>
      <c r="Y300" s="238"/>
      <c r="Z300" s="239"/>
      <c r="AA300" s="240"/>
      <c r="AB300" s="26"/>
      <c r="AC300" s="27"/>
      <c r="AD300" s="36" t="str">
        <f t="shared" si="52"/>
        <v/>
      </c>
      <c r="AE300" s="28"/>
      <c r="AF300" s="29"/>
      <c r="AG300" s="30"/>
      <c r="AH300" s="188"/>
      <c r="AI300" s="188"/>
      <c r="AJ300" s="188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0"/>
      <c r="P301" s="146"/>
      <c r="Q301" s="39"/>
      <c r="R301" s="199"/>
      <c r="S301" s="200"/>
      <c r="T301" s="201"/>
      <c r="U301" s="202"/>
      <c r="V301" s="203"/>
      <c r="W301" s="236"/>
      <c r="X301" s="237"/>
      <c r="Y301" s="238"/>
      <c r="Z301" s="239"/>
      <c r="AA301" s="240"/>
      <c r="AB301" s="26"/>
      <c r="AC301" s="27"/>
      <c r="AD301" s="36" t="str">
        <f t="shared" si="52"/>
        <v/>
      </c>
      <c r="AE301" s="28"/>
      <c r="AF301" s="29"/>
      <c r="AG301" s="30"/>
      <c r="AH301" s="188"/>
      <c r="AI301" s="188"/>
      <c r="AJ301" s="188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0"/>
      <c r="P302" s="146"/>
      <c r="Q302" s="39"/>
      <c r="R302" s="199"/>
      <c r="S302" s="200"/>
      <c r="T302" s="201"/>
      <c r="U302" s="202"/>
      <c r="V302" s="203"/>
      <c r="W302" s="236"/>
      <c r="X302" s="237"/>
      <c r="Y302" s="238"/>
      <c r="Z302" s="239"/>
      <c r="AA302" s="240"/>
      <c r="AB302" s="26"/>
      <c r="AC302" s="27"/>
      <c r="AD302" s="36" t="str">
        <f t="shared" si="52"/>
        <v/>
      </c>
      <c r="AE302" s="28"/>
      <c r="AF302" s="29"/>
      <c r="AG302" s="30"/>
      <c r="AH302" s="188"/>
      <c r="AI302" s="188"/>
      <c r="AJ302" s="188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0"/>
      <c r="P303" s="146"/>
      <c r="Q303" s="39"/>
      <c r="R303" s="199"/>
      <c r="S303" s="200"/>
      <c r="T303" s="201"/>
      <c r="U303" s="202"/>
      <c r="V303" s="203"/>
      <c r="W303" s="236"/>
      <c r="X303" s="237"/>
      <c r="Y303" s="238"/>
      <c r="Z303" s="239"/>
      <c r="AA303" s="240"/>
      <c r="AB303" s="26"/>
      <c r="AC303" s="27"/>
      <c r="AD303" s="36" t="str">
        <f t="shared" si="52"/>
        <v/>
      </c>
      <c r="AE303" s="28"/>
      <c r="AF303" s="29"/>
      <c r="AG303" s="30"/>
      <c r="AH303" s="188"/>
      <c r="AI303" s="188"/>
      <c r="AJ303" s="188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0"/>
      <c r="P304" s="146"/>
      <c r="Q304" s="39"/>
      <c r="R304" s="199"/>
      <c r="S304" s="200"/>
      <c r="T304" s="201"/>
      <c r="U304" s="202"/>
      <c r="V304" s="203"/>
      <c r="W304" s="236"/>
      <c r="X304" s="237"/>
      <c r="Y304" s="238"/>
      <c r="Z304" s="239"/>
      <c r="AA304" s="240"/>
      <c r="AB304" s="26"/>
      <c r="AC304" s="27"/>
      <c r="AD304" s="36" t="str">
        <f t="shared" si="52"/>
        <v/>
      </c>
      <c r="AE304" s="28"/>
      <c r="AF304" s="29"/>
      <c r="AG304" s="30"/>
      <c r="AH304" s="188"/>
      <c r="AI304" s="188"/>
      <c r="AJ304" s="188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0"/>
      <c r="P305" s="146"/>
      <c r="Q305" s="39"/>
      <c r="R305" s="199"/>
      <c r="S305" s="200"/>
      <c r="T305" s="201"/>
      <c r="U305" s="202"/>
      <c r="V305" s="203"/>
      <c r="W305" s="236"/>
      <c r="X305" s="237"/>
      <c r="Y305" s="238"/>
      <c r="Z305" s="239"/>
      <c r="AA305" s="240"/>
      <c r="AB305" s="26"/>
      <c r="AC305" s="27"/>
      <c r="AD305" s="36" t="str">
        <f t="shared" si="52"/>
        <v/>
      </c>
      <c r="AE305" s="28"/>
      <c r="AF305" s="29"/>
      <c r="AG305" s="30"/>
      <c r="AH305" s="188"/>
      <c r="AI305" s="188"/>
      <c r="AJ305" s="188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0"/>
      <c r="P306" s="146"/>
      <c r="Q306" s="39"/>
      <c r="R306" s="199"/>
      <c r="S306" s="200"/>
      <c r="T306" s="201"/>
      <c r="U306" s="202"/>
      <c r="V306" s="203"/>
      <c r="W306" s="236"/>
      <c r="X306" s="237"/>
      <c r="Y306" s="238"/>
      <c r="Z306" s="239"/>
      <c r="AA306" s="240"/>
      <c r="AB306" s="26"/>
      <c r="AC306" s="27"/>
      <c r="AD306" s="36" t="str">
        <f t="shared" si="52"/>
        <v/>
      </c>
      <c r="AE306" s="28"/>
      <c r="AF306" s="29"/>
      <c r="AG306" s="30"/>
      <c r="AH306" s="188"/>
      <c r="AI306" s="188"/>
      <c r="AJ306" s="188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0"/>
      <c r="P307" s="146"/>
      <c r="Q307" s="39"/>
      <c r="R307" s="199"/>
      <c r="S307" s="200"/>
      <c r="T307" s="201"/>
      <c r="U307" s="202"/>
      <c r="V307" s="203"/>
      <c r="W307" s="236"/>
      <c r="X307" s="237"/>
      <c r="Y307" s="238"/>
      <c r="Z307" s="239"/>
      <c r="AA307" s="240"/>
      <c r="AB307" s="26"/>
      <c r="AC307" s="27"/>
      <c r="AD307" s="36" t="str">
        <f t="shared" si="52"/>
        <v/>
      </c>
      <c r="AE307" s="28"/>
      <c r="AF307" s="29"/>
      <c r="AG307" s="30"/>
      <c r="AH307" s="188"/>
      <c r="AI307" s="188"/>
      <c r="AJ307" s="188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0"/>
      <c r="P308" s="146"/>
      <c r="Q308" s="39"/>
      <c r="R308" s="199"/>
      <c r="S308" s="200"/>
      <c r="T308" s="201"/>
      <c r="U308" s="202"/>
      <c r="V308" s="203"/>
      <c r="W308" s="236"/>
      <c r="X308" s="237"/>
      <c r="Y308" s="238"/>
      <c r="Z308" s="239"/>
      <c r="AA308" s="240"/>
      <c r="AB308" s="26"/>
      <c r="AC308" s="27"/>
      <c r="AD308" s="36" t="str">
        <f t="shared" si="52"/>
        <v/>
      </c>
      <c r="AE308" s="28"/>
      <c r="AF308" s="29"/>
      <c r="AG308" s="30"/>
      <c r="AH308" s="188"/>
      <c r="AI308" s="188"/>
      <c r="AJ308" s="188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0"/>
      <c r="P309" s="146"/>
      <c r="Q309" s="39"/>
      <c r="R309" s="199"/>
      <c r="S309" s="200"/>
      <c r="T309" s="201"/>
      <c r="U309" s="202"/>
      <c r="V309" s="203"/>
      <c r="W309" s="236"/>
      <c r="X309" s="237"/>
      <c r="Y309" s="238"/>
      <c r="Z309" s="239"/>
      <c r="AA309" s="240"/>
      <c r="AB309" s="26"/>
      <c r="AC309" s="27"/>
      <c r="AD309" s="36" t="str">
        <f t="shared" si="52"/>
        <v/>
      </c>
      <c r="AE309" s="28"/>
      <c r="AF309" s="29"/>
      <c r="AG309" s="30"/>
      <c r="AH309" s="188"/>
      <c r="AI309" s="188"/>
      <c r="AJ309" s="188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0"/>
      <c r="P310" s="146"/>
      <c r="Q310" s="39"/>
      <c r="R310" s="199"/>
      <c r="S310" s="200"/>
      <c r="T310" s="201"/>
      <c r="U310" s="202"/>
      <c r="V310" s="203"/>
      <c r="W310" s="236"/>
      <c r="X310" s="237"/>
      <c r="Y310" s="238"/>
      <c r="Z310" s="239"/>
      <c r="AA310" s="240"/>
      <c r="AB310" s="26"/>
      <c r="AC310" s="27"/>
      <c r="AD310" s="36" t="str">
        <f t="shared" si="52"/>
        <v/>
      </c>
      <c r="AE310" s="28"/>
      <c r="AF310" s="29"/>
      <c r="AG310" s="30"/>
      <c r="AH310" s="188"/>
      <c r="AI310" s="188"/>
      <c r="AJ310" s="188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0"/>
      <c r="P311" s="146"/>
      <c r="Q311" s="39"/>
      <c r="R311" s="199"/>
      <c r="S311" s="200"/>
      <c r="T311" s="201"/>
      <c r="U311" s="202"/>
      <c r="V311" s="203"/>
      <c r="W311" s="236"/>
      <c r="X311" s="237"/>
      <c r="Y311" s="238"/>
      <c r="Z311" s="239"/>
      <c r="AA311" s="240"/>
      <c r="AB311" s="26"/>
      <c r="AC311" s="27"/>
      <c r="AD311" s="36" t="str">
        <f t="shared" si="52"/>
        <v/>
      </c>
      <c r="AE311" s="28"/>
      <c r="AF311" s="29"/>
      <c r="AG311" s="30"/>
      <c r="AH311" s="188"/>
      <c r="AI311" s="188"/>
      <c r="AJ311" s="188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3"/>
      <c r="N312" s="154"/>
      <c r="O312" s="155"/>
      <c r="P312" s="156"/>
      <c r="Q312" s="157"/>
      <c r="R312" s="209"/>
      <c r="S312" s="210"/>
      <c r="T312" s="211"/>
      <c r="U312" s="212"/>
      <c r="V312" s="213"/>
      <c r="W312" s="250"/>
      <c r="X312" s="251"/>
      <c r="Y312" s="252"/>
      <c r="Z312" s="253"/>
      <c r="AA312" s="254"/>
      <c r="AB312" s="158"/>
      <c r="AC312" s="159"/>
      <c r="AD312" s="160" t="str">
        <f t="shared" si="52"/>
        <v/>
      </c>
      <c r="AE312" s="161"/>
      <c r="AF312" s="162"/>
      <c r="AG312" s="163"/>
      <c r="AH312" s="190"/>
      <c r="AI312" s="190"/>
      <c r="AJ312" s="190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47935</v>
      </c>
      <c r="H313" s="94"/>
      <c r="I313" s="97">
        <f>SUM(I3:I312)</f>
        <v>47125</v>
      </c>
      <c r="J313" s="98"/>
      <c r="K313" s="99">
        <f>SUM(K3:K312)</f>
        <v>44314.96</v>
      </c>
      <c r="L313" s="100">
        <f>SUM(L3:L312)</f>
        <v>2810.04</v>
      </c>
      <c r="M313" s="101"/>
      <c r="N313" s="151">
        <f>SUM(N3:N312)</f>
        <v>34598.32</v>
      </c>
      <c r="O313" s="101"/>
      <c r="P313" s="101"/>
      <c r="Q313" s="101"/>
      <c r="R313" s="214"/>
      <c r="S313" s="215">
        <f>SUM(S3:S312)</f>
        <v>6765.32</v>
      </c>
      <c r="T313" s="214"/>
      <c r="U313" s="214"/>
      <c r="V313" s="214"/>
      <c r="W313" s="255"/>
      <c r="X313" s="256">
        <f>SUM(X3:X312)</f>
        <v>2951.3199999999997</v>
      </c>
      <c r="Y313" s="255"/>
      <c r="Z313" s="255"/>
      <c r="AA313" s="255"/>
      <c r="AB313" s="98"/>
      <c r="AC313" s="98"/>
      <c r="AD313" s="152">
        <f>SUM(AD3:AD312)</f>
        <v>2326</v>
      </c>
      <c r="AE313" s="98"/>
      <c r="AF313" s="98"/>
      <c r="AG313" s="98"/>
    </row>
    <row r="314" spans="1:36" ht="14" thickBot="1" x14ac:dyDescent="0.2">
      <c r="A314" s="93">
        <f>COUNTA($A$3:$A$312)</f>
        <v>291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6"/>
      <c r="S314" s="217"/>
      <c r="T314" s="217"/>
      <c r="U314" s="218"/>
      <c r="V314" s="218"/>
      <c r="W314" s="257"/>
      <c r="X314" s="258"/>
      <c r="Y314" s="258"/>
      <c r="Z314" s="259"/>
      <c r="AA314" s="259"/>
      <c r="AB314" s="93"/>
      <c r="AC314" s="93"/>
      <c r="AD314" s="93"/>
      <c r="AE314" s="107"/>
      <c r="AF314" s="93"/>
      <c r="AG314" s="108"/>
    </row>
    <row r="315" spans="1:36" ht="14" thickBot="1" x14ac:dyDescent="0.2">
      <c r="A315" s="109">
        <f>COUNTIF(B3:B312,"=QUALIFIEE")</f>
        <v>260</v>
      </c>
      <c r="B315" s="182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3" t="s">
        <v>823</v>
      </c>
      <c r="L315" s="93"/>
      <c r="N315" s="274">
        <f>SUMIF($M$3:$M$312,"Pass'Sport",$N$3:$N$312) + SUMIF($R$3:$R$312,"Pass'Sport",$S$3:$S$312) + SUMIF($W$3:$W$312,"Pass'Sport",$X$3:$X$312)</f>
        <v>1854</v>
      </c>
      <c r="O315" s="106"/>
      <c r="P315" s="106"/>
      <c r="Q315" s="106"/>
      <c r="R315" s="112"/>
      <c r="S315" s="218"/>
      <c r="T315" s="218"/>
      <c r="U315" s="218"/>
      <c r="V315" s="218"/>
      <c r="W315" s="112"/>
      <c r="X315" s="259"/>
      <c r="Y315" s="259"/>
      <c r="Z315" s="259"/>
      <c r="AA315" s="259"/>
      <c r="AB315" s="93"/>
      <c r="AC315" s="93"/>
      <c r="AD315" s="93"/>
      <c r="AE315" s="113"/>
      <c r="AF315" s="93"/>
      <c r="AG315" s="93"/>
    </row>
    <row r="316" spans="1:36" ht="14" thickBot="1" x14ac:dyDescent="0.2">
      <c r="A316" s="114">
        <f>COUNTIF(B2:B311,"=Validée")</f>
        <v>2</v>
      </c>
      <c r="B316" s="183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19"/>
      <c r="S316" s="218"/>
      <c r="T316" s="218"/>
      <c r="U316" s="218"/>
      <c r="V316" s="218"/>
      <c r="W316" s="260"/>
      <c r="X316" s="259"/>
      <c r="Y316" s="259"/>
      <c r="Z316" s="259"/>
      <c r="AA316" s="259"/>
      <c r="AB316" s="118"/>
      <c r="AC316" s="113"/>
      <c r="AD316" s="93"/>
      <c r="AE316" s="113"/>
      <c r="AF316" s="93"/>
      <c r="AG316" s="93"/>
    </row>
    <row r="317" spans="1:36" ht="14" thickBot="1" x14ac:dyDescent="0.2">
      <c r="A317" s="119">
        <f>COUNTIF(B3:B312,"=Finalisée")</f>
        <v>0</v>
      </c>
      <c r="B317" s="183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3" t="s">
        <v>824</v>
      </c>
      <c r="L317" s="93"/>
      <c r="N317" s="274">
        <f>SUMIF($AE$3:$AE$312,"",$AD$3:$AD$312)</f>
        <v>620</v>
      </c>
      <c r="O317" s="120"/>
      <c r="P317" s="120"/>
      <c r="Q317" s="120"/>
      <c r="R317" s="219"/>
      <c r="S317" s="220"/>
      <c r="T317" s="220"/>
      <c r="U317" s="220"/>
      <c r="V317" s="220"/>
      <c r="W317" s="260"/>
      <c r="X317" s="261"/>
      <c r="Y317" s="261"/>
      <c r="Z317" s="262"/>
      <c r="AA317" s="262"/>
      <c r="AB317" s="118"/>
      <c r="AC317" s="113"/>
      <c r="AD317" s="93"/>
      <c r="AE317" s="102"/>
      <c r="AF317" s="93"/>
      <c r="AG317" s="93"/>
    </row>
    <row r="318" spans="1:36" ht="14" thickBot="1" x14ac:dyDescent="0.2">
      <c r="A318" s="114">
        <f>COUNTIF(B3:B312,"=en cours")</f>
        <v>1</v>
      </c>
      <c r="B318" s="183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4"/>
      <c r="S318" s="218"/>
      <c r="T318" s="218"/>
      <c r="U318" s="218"/>
      <c r="V318" s="218"/>
      <c r="W318" s="260"/>
      <c r="X318" s="259"/>
      <c r="Y318" s="259"/>
      <c r="Z318" s="259"/>
      <c r="AA318" s="259"/>
      <c r="AB318" s="118"/>
      <c r="AC318" s="113"/>
      <c r="AD318" s="93"/>
      <c r="AE318" s="113"/>
      <c r="AF318" s="93"/>
      <c r="AG318" s="93"/>
    </row>
    <row r="319" spans="1:36" ht="14" thickBot="1" x14ac:dyDescent="0.2">
      <c r="A319" s="121">
        <f>COUNTIF(B3:B312,"=ABSENT")</f>
        <v>28</v>
      </c>
      <c r="B319" s="182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6" t="s">
        <v>825</v>
      </c>
      <c r="L319" s="123"/>
      <c r="M319" s="124"/>
      <c r="N319" s="277">
        <f>COUNTA($A$3:$A$312)-COUNTA($AH$3:$AH$312)</f>
        <v>85</v>
      </c>
      <c r="O319" s="120"/>
      <c r="P319" s="120"/>
      <c r="Q319" s="120"/>
      <c r="R319" s="219"/>
      <c r="S319" s="220"/>
      <c r="T319" s="220"/>
      <c r="U319" s="220"/>
      <c r="V319" s="220"/>
      <c r="W319" s="260"/>
      <c r="X319" s="261"/>
      <c r="Y319" s="261"/>
      <c r="Z319" s="262"/>
      <c r="AA319" s="262"/>
      <c r="AB319" s="118"/>
      <c r="AC319" s="93"/>
      <c r="AD319" s="122"/>
      <c r="AE319" s="102"/>
      <c r="AF319" s="122"/>
      <c r="AG319" s="93"/>
    </row>
    <row r="320" spans="1:36" s="10" customFormat="1" ht="14" thickBot="1" x14ac:dyDescent="0.2">
      <c r="A320" s="93"/>
      <c r="B320" s="181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1"/>
      <c r="S320" s="222"/>
      <c r="T320" s="222"/>
      <c r="U320" s="223"/>
      <c r="V320" s="223"/>
      <c r="W320" s="263"/>
      <c r="X320" s="264"/>
      <c r="Y320" s="264"/>
      <c r="Z320" s="265"/>
      <c r="AA320" s="265"/>
      <c r="AB320" s="126"/>
      <c r="AC320" s="126"/>
      <c r="AD320" s="107"/>
      <c r="AE320" s="123"/>
      <c r="AF320" s="107"/>
      <c r="AG320" s="93"/>
      <c r="AH320" s="281"/>
      <c r="AI320" s="281"/>
      <c r="AJ320" s="281"/>
    </row>
    <row r="321" spans="1:36" s="10" customFormat="1" ht="14" thickBot="1" x14ac:dyDescent="0.2">
      <c r="A321" s="147">
        <f>COUNTIF($C$3:$C$312,"=DIR")</f>
        <v>16</v>
      </c>
      <c r="B321" s="184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4"/>
      <c r="S321" s="222"/>
      <c r="T321" s="222"/>
      <c r="U321" s="223"/>
      <c r="V321" s="223"/>
      <c r="W321" s="266"/>
      <c r="X321" s="264"/>
      <c r="Y321" s="264"/>
      <c r="Z321" s="265"/>
      <c r="AA321" s="265"/>
      <c r="AB321" s="128"/>
      <c r="AC321" s="129"/>
      <c r="AD321" s="107"/>
      <c r="AE321" s="123"/>
      <c r="AF321" s="107"/>
      <c r="AG321" s="93"/>
      <c r="AH321" s="281"/>
      <c r="AI321" s="281"/>
      <c r="AJ321" s="281"/>
    </row>
    <row r="322" spans="1:36" s="10" customFormat="1" ht="14" thickBot="1" x14ac:dyDescent="0.2">
      <c r="A322" s="114">
        <f>COUNTIF($C$3:$C$312,"=JOU")</f>
        <v>225</v>
      </c>
      <c r="B322" s="184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18"/>
      <c r="S322" s="222"/>
      <c r="T322" s="222"/>
      <c r="U322" s="223"/>
      <c r="V322" s="223"/>
      <c r="W322" s="259"/>
      <c r="X322" s="264"/>
      <c r="Y322" s="264"/>
      <c r="Z322" s="265"/>
      <c r="AA322" s="265"/>
      <c r="AB322" s="130"/>
      <c r="AC322" s="113"/>
      <c r="AD322" s="107"/>
      <c r="AE322" s="123"/>
      <c r="AF322" s="107"/>
      <c r="AG322" s="93"/>
      <c r="AH322" s="281"/>
      <c r="AI322" s="281"/>
      <c r="AJ322" s="281"/>
    </row>
    <row r="323" spans="1:36" s="10" customFormat="1" ht="14" thickBot="1" x14ac:dyDescent="0.2">
      <c r="A323" s="119">
        <f>COUNTIF($C$3:$C$312,"=LOI")</f>
        <v>20</v>
      </c>
      <c r="B323" s="184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18"/>
      <c r="S323" s="222"/>
      <c r="T323" s="222"/>
      <c r="U323" s="223"/>
      <c r="V323" s="223"/>
      <c r="W323" s="259"/>
      <c r="X323" s="264"/>
      <c r="Y323" s="264"/>
      <c r="Z323" s="265"/>
      <c r="AA323" s="265"/>
      <c r="AB323" s="130"/>
      <c r="AC323" s="113"/>
      <c r="AD323" s="107"/>
      <c r="AE323" s="123"/>
      <c r="AF323" s="107"/>
      <c r="AG323" s="93"/>
      <c r="AH323" s="281"/>
      <c r="AI323" s="281"/>
      <c r="AJ323" s="281"/>
    </row>
    <row r="324" spans="1:36" s="10" customFormat="1" ht="14" thickBot="1" x14ac:dyDescent="0.2">
      <c r="A324" s="114">
        <f>COUNTIF($C$3:$C$312,"=BAB")</f>
        <v>12</v>
      </c>
      <c r="B324" s="184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18"/>
      <c r="S324" s="222"/>
      <c r="T324" s="222"/>
      <c r="U324" s="223"/>
      <c r="V324" s="223"/>
      <c r="W324" s="259"/>
      <c r="X324" s="264"/>
      <c r="Y324" s="264"/>
      <c r="Z324" s="265"/>
      <c r="AA324" s="265"/>
      <c r="AB324" s="130"/>
      <c r="AC324" s="113"/>
      <c r="AD324" s="107"/>
      <c r="AE324" s="123"/>
      <c r="AF324" s="107"/>
      <c r="AG324" s="93"/>
      <c r="AH324" s="281"/>
      <c r="AI324" s="281"/>
      <c r="AJ324" s="281"/>
    </row>
    <row r="325" spans="1:36" s="10" customFormat="1" ht="14" thickBot="1" x14ac:dyDescent="0.2">
      <c r="A325" s="114">
        <f>COUNTIF($C$3:$C$312,"=FIT")</f>
        <v>13</v>
      </c>
      <c r="B325" s="184" t="s">
        <v>102</v>
      </c>
      <c r="C325" s="93"/>
      <c r="D325" s="115"/>
      <c r="E325" s="148" t="s">
        <v>105</v>
      </c>
      <c r="F325" s="113"/>
      <c r="G325" s="123">
        <f>I313/SUM($A$322:$A$325)</f>
        <v>174.53703703703704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18"/>
      <c r="S325" s="222"/>
      <c r="T325" s="222"/>
      <c r="U325" s="223"/>
      <c r="V325" s="223"/>
      <c r="W325" s="259"/>
      <c r="X325" s="264"/>
      <c r="Y325" s="264"/>
      <c r="Z325" s="265"/>
      <c r="AA325" s="265"/>
      <c r="AB325" s="130"/>
      <c r="AC325" s="131"/>
      <c r="AD325" s="107"/>
      <c r="AE325" s="123"/>
      <c r="AF325" s="107"/>
      <c r="AG325" s="93"/>
      <c r="AH325" s="281"/>
      <c r="AI325" s="281"/>
      <c r="AJ325" s="281"/>
    </row>
    <row r="326" spans="1:36" s="10" customFormat="1" ht="14" thickBot="1" x14ac:dyDescent="0.2">
      <c r="A326" s="114">
        <f>COUNTIF($C$3:$C$312,"=ARB")</f>
        <v>5</v>
      </c>
      <c r="B326" s="184" t="s">
        <v>103</v>
      </c>
      <c r="C326" s="93"/>
      <c r="D326" s="115"/>
      <c r="E326" s="148" t="s">
        <v>104</v>
      </c>
      <c r="F326" s="113"/>
      <c r="G326" s="123">
        <f>$I$313/SUM($A$321:$A$326)</f>
        <v>161.94158075601374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18"/>
      <c r="S326" s="222"/>
      <c r="T326" s="222"/>
      <c r="U326" s="223"/>
      <c r="V326" s="223"/>
      <c r="W326" s="259"/>
      <c r="X326" s="264"/>
      <c r="Y326" s="264"/>
      <c r="Z326" s="265"/>
      <c r="AA326" s="265"/>
      <c r="AB326" s="130"/>
      <c r="AC326" s="131"/>
      <c r="AD326" s="107"/>
      <c r="AE326" s="123"/>
      <c r="AF326" s="107"/>
      <c r="AG326" s="93"/>
      <c r="AH326" s="281"/>
      <c r="AI326" s="281"/>
      <c r="AJ326" s="281"/>
    </row>
    <row r="327" spans="1:36" s="10" customFormat="1" x14ac:dyDescent="0.15">
      <c r="A327" s="93"/>
      <c r="B327" s="181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18"/>
      <c r="S327" s="222"/>
      <c r="T327" s="222"/>
      <c r="U327" s="223"/>
      <c r="V327" s="223"/>
      <c r="W327" s="259"/>
      <c r="X327" s="264"/>
      <c r="Y327" s="264"/>
      <c r="Z327" s="265"/>
      <c r="AA327" s="265"/>
      <c r="AB327" s="130"/>
      <c r="AC327" s="131"/>
      <c r="AD327" s="107"/>
      <c r="AE327" s="123"/>
      <c r="AF327" s="107"/>
      <c r="AG327" s="93"/>
      <c r="AH327" s="281"/>
      <c r="AI327" s="281"/>
      <c r="AJ327" s="281"/>
    </row>
    <row r="328" spans="1:36" s="10" customFormat="1" x14ac:dyDescent="0.15">
      <c r="A328" s="93"/>
      <c r="B328" s="181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18"/>
      <c r="S328" s="222"/>
      <c r="T328" s="222"/>
      <c r="U328" s="223"/>
      <c r="V328" s="223"/>
      <c r="W328" s="259"/>
      <c r="X328" s="264"/>
      <c r="Y328" s="264"/>
      <c r="Z328" s="265"/>
      <c r="AA328" s="265"/>
      <c r="AB328" s="130"/>
      <c r="AC328" s="131"/>
      <c r="AD328" s="107"/>
      <c r="AE328" s="123"/>
      <c r="AF328" s="107"/>
      <c r="AG328" s="93"/>
      <c r="AH328" s="281"/>
      <c r="AI328" s="281"/>
      <c r="AJ328" s="281"/>
    </row>
    <row r="329" spans="1:36" s="10" customFormat="1" x14ac:dyDescent="0.15">
      <c r="A329" s="93"/>
      <c r="B329" s="181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18"/>
      <c r="S329" s="222"/>
      <c r="T329" s="222"/>
      <c r="U329" s="223"/>
      <c r="V329" s="223"/>
      <c r="W329" s="259"/>
      <c r="X329" s="264"/>
      <c r="Y329" s="264"/>
      <c r="Z329" s="265"/>
      <c r="AA329" s="265"/>
      <c r="AB329" s="130"/>
      <c r="AC329" s="131"/>
      <c r="AD329" s="107"/>
      <c r="AE329" s="123"/>
      <c r="AF329" s="107"/>
      <c r="AG329" s="93"/>
      <c r="AH329" s="281"/>
      <c r="AI329" s="281"/>
      <c r="AJ329" s="281"/>
    </row>
    <row r="330" spans="1:36" s="10" customFormat="1" x14ac:dyDescent="0.15">
      <c r="A330" s="93"/>
      <c r="B330" s="181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18"/>
      <c r="S330" s="222"/>
      <c r="T330" s="222"/>
      <c r="U330" s="223"/>
      <c r="V330" s="223"/>
      <c r="W330" s="259"/>
      <c r="X330" s="264"/>
      <c r="Y330" s="264"/>
      <c r="Z330" s="265"/>
      <c r="AA330" s="265"/>
      <c r="AB330" s="130"/>
      <c r="AC330" s="131"/>
      <c r="AD330" s="107"/>
      <c r="AE330" s="123"/>
      <c r="AF330" s="107"/>
      <c r="AG330" s="93"/>
      <c r="AH330" s="281"/>
      <c r="AI330" s="281"/>
      <c r="AJ330" s="281"/>
    </row>
    <row r="331" spans="1:36" s="10" customFormat="1" x14ac:dyDescent="0.15">
      <c r="A331" s="93"/>
      <c r="B331" s="181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18"/>
      <c r="S331" s="222"/>
      <c r="T331" s="222"/>
      <c r="U331" s="223"/>
      <c r="V331" s="223"/>
      <c r="W331" s="259"/>
      <c r="X331" s="264"/>
      <c r="Y331" s="264"/>
      <c r="Z331" s="265"/>
      <c r="AA331" s="265"/>
      <c r="AB331" s="130"/>
      <c r="AC331" s="131"/>
      <c r="AD331" s="107"/>
      <c r="AE331" s="123"/>
      <c r="AF331" s="107"/>
      <c r="AG331" s="93"/>
      <c r="AH331" s="281"/>
      <c r="AI331" s="281"/>
      <c r="AJ331" s="281"/>
    </row>
    <row r="332" spans="1:36" s="10" customFormat="1" x14ac:dyDescent="0.15">
      <c r="A332" s="93"/>
      <c r="B332" s="181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18"/>
      <c r="S332" s="222"/>
      <c r="T332" s="222"/>
      <c r="U332" s="223"/>
      <c r="V332" s="223"/>
      <c r="W332" s="259"/>
      <c r="X332" s="264"/>
      <c r="Y332" s="264"/>
      <c r="Z332" s="265"/>
      <c r="AA332" s="265"/>
      <c r="AB332" s="130"/>
      <c r="AC332" s="131"/>
      <c r="AD332" s="107"/>
      <c r="AE332" s="123"/>
      <c r="AF332" s="107"/>
      <c r="AG332" s="93"/>
      <c r="AH332" s="281"/>
      <c r="AI332" s="281"/>
      <c r="AJ332" s="281"/>
    </row>
    <row r="333" spans="1:36" s="10" customFormat="1" x14ac:dyDescent="0.15">
      <c r="A333" s="93"/>
      <c r="B333" s="181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18"/>
      <c r="S333" s="222"/>
      <c r="T333" s="222"/>
      <c r="U333" s="223"/>
      <c r="V333" s="223"/>
      <c r="W333" s="259"/>
      <c r="X333" s="264"/>
      <c r="Y333" s="264"/>
      <c r="Z333" s="265"/>
      <c r="AA333" s="265"/>
      <c r="AB333" s="130"/>
      <c r="AC333" s="131"/>
      <c r="AD333" s="107"/>
      <c r="AE333" s="123"/>
      <c r="AF333" s="107"/>
      <c r="AG333" s="93"/>
      <c r="AH333" s="281"/>
      <c r="AI333" s="281"/>
      <c r="AJ333" s="281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18"/>
      <c r="S334" s="222"/>
      <c r="T334" s="222"/>
      <c r="U334" s="223"/>
      <c r="V334" s="223"/>
      <c r="W334" s="259"/>
      <c r="X334" s="264"/>
      <c r="Y334" s="264"/>
      <c r="Z334" s="265"/>
      <c r="AA334" s="265"/>
      <c r="AB334" s="130"/>
      <c r="AC334" s="131"/>
      <c r="AD334" s="122"/>
      <c r="AE334" s="123"/>
      <c r="AF334" s="122"/>
      <c r="AG334" s="93"/>
    </row>
    <row r="335" spans="1:36" s="10" customFormat="1" x14ac:dyDescent="0.15">
      <c r="A335" s="93"/>
      <c r="B335" s="181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18"/>
      <c r="S335" s="222"/>
      <c r="T335" s="222"/>
      <c r="U335" s="223"/>
      <c r="V335" s="223"/>
      <c r="W335" s="259"/>
      <c r="X335" s="264"/>
      <c r="Y335" s="264"/>
      <c r="Z335" s="265"/>
      <c r="AA335" s="265"/>
      <c r="AB335" s="130"/>
      <c r="AC335" s="131"/>
      <c r="AD335" s="107"/>
      <c r="AE335" s="123"/>
      <c r="AF335" s="107"/>
      <c r="AG335" s="93"/>
      <c r="AH335" s="281"/>
      <c r="AI335" s="281"/>
      <c r="AJ335" s="281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18"/>
      <c r="S336" s="222"/>
      <c r="T336" s="222"/>
      <c r="U336" s="223"/>
      <c r="V336" s="223"/>
      <c r="W336" s="259"/>
      <c r="X336" s="264"/>
      <c r="Y336" s="264"/>
      <c r="Z336" s="265"/>
      <c r="AA336" s="265"/>
      <c r="AB336" s="130"/>
      <c r="AC336" s="131"/>
      <c r="AD336" s="122"/>
      <c r="AE336" s="123"/>
      <c r="AF336" s="122"/>
      <c r="AG336" s="93"/>
    </row>
    <row r="337" spans="1:33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3"/>
      <c r="S337" s="222"/>
      <c r="T337" s="222"/>
      <c r="U337" s="223"/>
      <c r="V337" s="223"/>
      <c r="W337" s="265"/>
      <c r="X337" s="264"/>
      <c r="Y337" s="264"/>
      <c r="Z337" s="265"/>
      <c r="AA337" s="265"/>
      <c r="AB337" s="132"/>
      <c r="AC337" s="93"/>
      <c r="AD337" s="122"/>
      <c r="AE337" s="123"/>
      <c r="AF337" s="122"/>
      <c r="AG337" s="93"/>
    </row>
    <row r="338" spans="1:33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3"/>
      <c r="S338" s="222"/>
      <c r="T338" s="222"/>
      <c r="U338" s="223"/>
      <c r="V338" s="223"/>
      <c r="W338" s="265"/>
      <c r="X338" s="264"/>
      <c r="Y338" s="264"/>
      <c r="Z338" s="265"/>
      <c r="AA338" s="265"/>
      <c r="AB338" s="132"/>
      <c r="AC338" s="93"/>
      <c r="AD338" s="122"/>
      <c r="AE338" s="123"/>
      <c r="AF338" s="122"/>
      <c r="AG338" s="93"/>
    </row>
    <row r="339" spans="1:33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3"/>
      <c r="S339" s="222"/>
      <c r="T339" s="222"/>
      <c r="U339" s="223"/>
      <c r="V339" s="223"/>
      <c r="W339" s="265"/>
      <c r="X339" s="264"/>
      <c r="Y339" s="264"/>
      <c r="Z339" s="265"/>
      <c r="AA339" s="265"/>
      <c r="AB339" s="132"/>
      <c r="AC339" s="93"/>
      <c r="AD339" s="122"/>
      <c r="AE339" s="123"/>
      <c r="AF339" s="122"/>
      <c r="AG339" s="93"/>
    </row>
    <row r="340" spans="1:33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3"/>
      <c r="S340" s="222"/>
      <c r="T340" s="222"/>
      <c r="U340" s="223"/>
      <c r="V340" s="223"/>
      <c r="W340" s="265"/>
      <c r="X340" s="264"/>
      <c r="Y340" s="264"/>
      <c r="Z340" s="265"/>
      <c r="AA340" s="265"/>
      <c r="AB340" s="132"/>
      <c r="AC340" s="93"/>
      <c r="AD340" s="122"/>
      <c r="AE340" s="123"/>
      <c r="AF340" s="122"/>
      <c r="AG340" s="93"/>
    </row>
    <row r="341" spans="1:33" x14ac:dyDescent="0.15">
      <c r="A341" s="133"/>
      <c r="B341" s="185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3"/>
      <c r="S341" s="222"/>
      <c r="T341" s="222"/>
      <c r="U341" s="223"/>
      <c r="V341" s="223"/>
      <c r="W341" s="265"/>
      <c r="X341" s="264"/>
      <c r="Y341" s="264"/>
      <c r="Z341" s="265"/>
      <c r="AA341" s="265"/>
      <c r="AB341" s="132"/>
      <c r="AC341" s="93"/>
      <c r="AD341" s="137"/>
      <c r="AE341" s="123"/>
      <c r="AF341" s="137"/>
      <c r="AG341" s="93"/>
    </row>
    <row r="342" spans="1:33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3"/>
      <c r="S342" s="222"/>
      <c r="T342" s="222"/>
      <c r="U342" s="223"/>
      <c r="V342" s="223"/>
      <c r="W342" s="265"/>
      <c r="X342" s="264"/>
      <c r="Y342" s="264"/>
      <c r="Z342" s="265"/>
      <c r="AA342" s="265"/>
      <c r="AB342" s="132"/>
      <c r="AC342" s="93"/>
      <c r="AD342" s="137"/>
      <c r="AE342" s="123"/>
      <c r="AF342" s="137"/>
      <c r="AG342" s="93"/>
    </row>
    <row r="343" spans="1:33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3"/>
      <c r="S343" s="222"/>
      <c r="T343" s="222"/>
      <c r="U343" s="223"/>
      <c r="V343" s="223"/>
      <c r="W343" s="265"/>
      <c r="X343" s="264"/>
      <c r="Y343" s="264"/>
      <c r="Z343" s="265"/>
      <c r="AA343" s="265"/>
      <c r="AB343" s="132"/>
      <c r="AC343" s="93"/>
      <c r="AD343" s="137"/>
      <c r="AE343" s="123"/>
      <c r="AF343" s="137"/>
      <c r="AG343" s="93"/>
    </row>
    <row r="344" spans="1:33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3"/>
      <c r="S344" s="222"/>
      <c r="T344" s="222"/>
      <c r="U344" s="219"/>
      <c r="V344" s="219"/>
      <c r="W344" s="265"/>
      <c r="X344" s="264"/>
      <c r="Y344" s="264"/>
      <c r="Z344" s="260"/>
      <c r="AA344" s="260"/>
      <c r="AB344" s="132"/>
      <c r="AC344" s="93"/>
      <c r="AD344" s="122"/>
      <c r="AE344" s="123"/>
      <c r="AF344" s="122"/>
      <c r="AG344" s="93"/>
    </row>
    <row r="345" spans="1:33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3"/>
      <c r="S345" s="222"/>
      <c r="T345" s="222"/>
      <c r="U345" s="219"/>
      <c r="V345" s="219"/>
      <c r="W345" s="265"/>
      <c r="X345" s="264"/>
      <c r="Y345" s="264"/>
      <c r="Z345" s="260"/>
      <c r="AA345" s="260"/>
      <c r="AB345" s="132"/>
      <c r="AC345" s="93"/>
      <c r="AD345" s="122"/>
      <c r="AE345" s="123"/>
      <c r="AF345" s="122"/>
      <c r="AG345" s="93"/>
    </row>
    <row r="346" spans="1:33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3"/>
      <c r="S346" s="222"/>
      <c r="T346" s="222"/>
      <c r="U346" s="219"/>
      <c r="V346" s="219"/>
      <c r="W346" s="265"/>
      <c r="X346" s="264"/>
      <c r="Y346" s="264"/>
      <c r="Z346" s="260"/>
      <c r="AA346" s="260"/>
      <c r="AB346" s="132"/>
      <c r="AC346" s="93"/>
      <c r="AD346" s="122"/>
      <c r="AE346" s="123"/>
      <c r="AF346" s="122"/>
      <c r="AG346" s="93"/>
    </row>
    <row r="347" spans="1:33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3"/>
      <c r="S347" s="222"/>
      <c r="T347" s="222"/>
      <c r="U347" s="219"/>
      <c r="V347" s="219"/>
      <c r="W347" s="265"/>
      <c r="X347" s="264"/>
      <c r="Y347" s="264"/>
      <c r="Z347" s="260"/>
      <c r="AA347" s="260"/>
      <c r="AB347" s="132"/>
      <c r="AC347" s="93"/>
      <c r="AD347" s="122"/>
      <c r="AE347" s="123"/>
      <c r="AF347" s="122"/>
      <c r="AG347" s="93"/>
    </row>
    <row r="348" spans="1:33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4"/>
      <c r="S348" s="222"/>
      <c r="T348" s="222"/>
      <c r="U348" s="219"/>
      <c r="V348" s="219"/>
      <c r="W348" s="266"/>
      <c r="X348" s="264"/>
      <c r="Y348" s="264"/>
      <c r="Z348" s="260"/>
      <c r="AA348" s="260"/>
      <c r="AB348" s="93"/>
      <c r="AC348" s="129"/>
      <c r="AD348" s="93"/>
      <c r="AE348" s="123"/>
      <c r="AF348" s="93"/>
      <c r="AG348" s="93"/>
    </row>
    <row r="349" spans="1:33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5"/>
      <c r="S349" s="222"/>
      <c r="T349" s="222"/>
      <c r="U349" s="219"/>
      <c r="V349" s="219"/>
      <c r="W349" s="267"/>
      <c r="X349" s="264"/>
      <c r="Y349" s="264"/>
      <c r="Z349" s="260"/>
      <c r="AA349" s="260"/>
      <c r="AB349" s="139"/>
      <c r="AC349" s="140"/>
      <c r="AD349" s="93"/>
      <c r="AE349" s="123"/>
      <c r="AF349" s="93"/>
      <c r="AG349" s="93"/>
    </row>
    <row r="350" spans="1:33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19"/>
      <c r="S350" s="218"/>
      <c r="T350" s="218"/>
      <c r="U350" s="218"/>
      <c r="V350" s="218"/>
      <c r="W350" s="260"/>
      <c r="X350" s="259"/>
      <c r="Y350" s="259"/>
      <c r="Z350" s="259"/>
      <c r="AA350" s="259"/>
      <c r="AB350" s="118"/>
      <c r="AC350" s="113"/>
      <c r="AD350" s="93"/>
      <c r="AE350" s="113"/>
      <c r="AF350" s="93"/>
      <c r="AG350" s="93"/>
    </row>
    <row r="351" spans="1:33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19"/>
      <c r="S351" s="218"/>
      <c r="T351" s="218"/>
      <c r="U351" s="218"/>
      <c r="V351" s="218"/>
      <c r="W351" s="260"/>
      <c r="X351" s="259"/>
      <c r="Y351" s="259"/>
      <c r="Z351" s="259"/>
      <c r="AA351" s="259"/>
      <c r="AB351" s="118"/>
      <c r="AC351" s="113"/>
      <c r="AD351" s="93"/>
      <c r="AE351" s="113"/>
      <c r="AF351" s="93"/>
      <c r="AG351" s="93"/>
    </row>
  </sheetData>
  <sheetProtection sheet="1" objects="1" scenarios="1"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26 M173:AB252 K173:L280 M128:AB169 M127:O127 R127:AB127 M254:AB312 M253:T253 V253:AB253">
    <cfRule type="expression" dxfId="191" priority="157">
      <formula>$I3=0</formula>
    </cfRule>
  </conditionalFormatting>
  <conditionalFormatting sqref="AD3:AG83 AD101:AG111 AD113:AG169 AD173:AG312">
    <cfRule type="expression" dxfId="190" priority="220">
      <formula>OR($AC3&lt;&gt;"Oui",$AD3=0)</formula>
    </cfRule>
  </conditionalFormatting>
  <conditionalFormatting sqref="L3:L83 L311:L312 L101:L111 L113:L169 L173:L280">
    <cfRule type="cellIs" dxfId="189" priority="218" operator="between">
      <formula>1</formula>
      <formula>250</formula>
    </cfRule>
  </conditionalFormatting>
  <conditionalFormatting sqref="K311:K312 K3:K83 K102:K111 K113:K169 K173:K280">
    <cfRule type="expression" dxfId="188" priority="216">
      <formula>AND($L3&gt;0,$L3&lt;&gt;"")</formula>
    </cfRule>
    <cfRule type="expression" dxfId="187" priority="217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6" priority="215">
      <formula>AND($D3&lt;&gt;"",A3="")</formula>
    </cfRule>
  </conditionalFormatting>
  <conditionalFormatting sqref="O3:P4 O101:P111 O113:P126 O173:P312 O128:P169 O127">
    <cfRule type="expression" dxfId="185" priority="211">
      <formula>OR($M3="",$M3="Espèces",$M3="Carte Bleue")</formula>
    </cfRule>
  </conditionalFormatting>
  <conditionalFormatting sqref="T3:U4 T101:U111 T113:U169 T173:U252 T254:U312 T253">
    <cfRule type="expression" dxfId="184" priority="210">
      <formula>OR($R3="",$R3="Espèces",$R3="Indemnisation",$R3="Pass'Sport",$R3="Carte Bleue")</formula>
    </cfRule>
  </conditionalFormatting>
  <conditionalFormatting sqref="Y3:Z4 Z97 Y98:Z111 Y114:Z169 Y173:Z312">
    <cfRule type="expression" dxfId="183" priority="212">
      <formula>OR($W3="",$W3="Espèces",$W3="Carte Bleue")</formula>
    </cfRule>
  </conditionalFormatting>
  <conditionalFormatting sqref="N3:N4 N101:N111 N113:N169 Q173:Q312 N173:N312 Q3:Q169">
    <cfRule type="expression" dxfId="182" priority="209">
      <formula>$M3=""</formula>
    </cfRule>
  </conditionalFormatting>
  <conditionalFormatting sqref="S3:S4 S101:S111 V3:V111 V113:V169 S113:S169 S173:S312 V173:V312">
    <cfRule type="expression" dxfId="181" priority="208">
      <formula>$R3=""</formula>
    </cfRule>
  </conditionalFormatting>
  <conditionalFormatting sqref="X3:X4 X101:X111 AA3:AA111 AA113:AA169 X114:X169 X173:X312 AA173:AA312">
    <cfRule type="expression" dxfId="180" priority="207">
      <formula>$W3=""</formula>
    </cfRule>
  </conditionalFormatting>
  <conditionalFormatting sqref="K281:L310">
    <cfRule type="expression" dxfId="179" priority="205">
      <formula>$I281=0</formula>
    </cfRule>
  </conditionalFormatting>
  <conditionalFormatting sqref="L281:L310">
    <cfRule type="cellIs" dxfId="178" priority="203" operator="between">
      <formula>1</formula>
      <formula>250</formula>
    </cfRule>
  </conditionalFormatting>
  <conditionalFormatting sqref="K281:K310">
    <cfRule type="expression" dxfId="177" priority="201">
      <formula>AND($L281&gt;0,$L281&lt;&gt;"")</formula>
    </cfRule>
    <cfRule type="expression" dxfId="176" priority="202">
      <formula>$I281&gt;0</formula>
    </cfRule>
  </conditionalFormatting>
  <conditionalFormatting sqref="A281:A310 H281:H310 C281:C310 E281:F310">
    <cfRule type="expression" dxfId="175" priority="200">
      <formula>AND($D281&lt;&gt;"",A281="")</formula>
    </cfRule>
  </conditionalFormatting>
  <conditionalFormatting sqref="A12 C12 E12:F12">
    <cfRule type="expression" dxfId="174" priority="192">
      <formula>AND($D12&lt;&gt;"",A12="")</formula>
    </cfRule>
  </conditionalFormatting>
  <conditionalFormatting sqref="M3:M4 M101:M111 M113:M169 M173:M312">
    <cfRule type="expression" dxfId="173" priority="181">
      <formula>AND($I3&gt;0,$M3="")</formula>
    </cfRule>
  </conditionalFormatting>
  <conditionalFormatting sqref="Q3:Q4 Q101:Q111 Q113:Q126 Q173:Q312 Q128:Q169">
    <cfRule type="expression" dxfId="172" priority="178">
      <formula>AND($M3&lt;&gt;"",$Q3="")</formula>
    </cfRule>
  </conditionalFormatting>
  <conditionalFormatting sqref="N3:N4 N101:N111 N113:N169 N173:N312">
    <cfRule type="expression" dxfId="171" priority="177">
      <formula>AND($M3&lt;&gt;"",$N3="")</formula>
    </cfRule>
  </conditionalFormatting>
  <conditionalFormatting sqref="O3:O4 O101:O111 O113:O169 O173:O312">
    <cfRule type="expression" dxfId="170" priority="176">
      <formula>AND($M3="Chèque",$O3="")</formula>
    </cfRule>
  </conditionalFormatting>
  <conditionalFormatting sqref="P3:P4 P101:P111 P113:P126 P173:P312 P128:P169">
    <cfRule type="expression" dxfId="169" priority="175">
      <formula>AND($M3="Chèque",$P3="")</formula>
    </cfRule>
  </conditionalFormatting>
  <conditionalFormatting sqref="R3:R4 R101:R111 R113:R169 R173:R312">
    <cfRule type="expression" dxfId="168" priority="174">
      <formula>AND($I3&gt;0,$L3&gt;0,$M3&lt;&gt;"",$R3="")</formula>
    </cfRule>
  </conditionalFormatting>
  <conditionalFormatting sqref="M5:AB83">
    <cfRule type="expression" dxfId="167" priority="173">
      <formula>$I5=0</formula>
    </cfRule>
  </conditionalFormatting>
  <conditionalFormatting sqref="AD5:AG83 AD101:AG111 AD113:AG169 AD173:AG312">
    <cfRule type="expression" dxfId="166" priority="172">
      <formula>$AC5&lt;&gt;"Oui"</formula>
    </cfRule>
  </conditionalFormatting>
  <conditionalFormatting sqref="O5:P83">
    <cfRule type="expression" dxfId="165" priority="170">
      <formula>OR($M5="",$M5="Espèces",$M5="Carte Bleue")</formula>
    </cfRule>
  </conditionalFormatting>
  <conditionalFormatting sqref="T5:U83">
    <cfRule type="expression" dxfId="164" priority="169">
      <formula>OR($R5="",$R5="Espèces",$R5="Carte Bleue")</formula>
    </cfRule>
  </conditionalFormatting>
  <conditionalFormatting sqref="Y5:Z83">
    <cfRule type="expression" dxfId="163" priority="171">
      <formula>OR($W5="",$W5="Espèces",$W5="Carte Bleue")</formula>
    </cfRule>
  </conditionalFormatting>
  <conditionalFormatting sqref="N5:N83">
    <cfRule type="expression" dxfId="162" priority="168">
      <formula>$M5=""</formula>
    </cfRule>
  </conditionalFormatting>
  <conditionalFormatting sqref="S5:S83">
    <cfRule type="expression" dxfId="161" priority="167">
      <formula>$R5=""</formula>
    </cfRule>
  </conditionalFormatting>
  <conditionalFormatting sqref="X5:X83">
    <cfRule type="expression" dxfId="160" priority="166">
      <formula>$W5=""</formula>
    </cfRule>
  </conditionalFormatting>
  <conditionalFormatting sqref="M5:M83">
    <cfRule type="expression" dxfId="159" priority="165">
      <formula>AND($I5&gt;0,$M5="")</formula>
    </cfRule>
  </conditionalFormatting>
  <conditionalFormatting sqref="Q5:Q83">
    <cfRule type="expression" dxfId="158" priority="164">
      <formula>AND($M5&lt;&gt;"",$Q5="")</formula>
    </cfRule>
  </conditionalFormatting>
  <conditionalFormatting sqref="N5:N83">
    <cfRule type="expression" dxfId="157" priority="163">
      <formula>AND($M5&lt;&gt;"",$N5="")</formula>
    </cfRule>
  </conditionalFormatting>
  <conditionalFormatting sqref="O5:O83">
    <cfRule type="expression" dxfId="156" priority="162">
      <formula>AND($M5="Chèque",$O5="")</formula>
    </cfRule>
  </conditionalFormatting>
  <conditionalFormatting sqref="P5:P83">
    <cfRule type="expression" dxfId="155" priority="161">
      <formula>AND($M5="Chèque",$P5="")</formula>
    </cfRule>
  </conditionalFormatting>
  <conditionalFormatting sqref="R5:R83">
    <cfRule type="expression" dxfId="154" priority="160">
      <formula>AND($I5&gt;0,$L5&gt;0,$M5&lt;&gt;"",$R5="")</formula>
    </cfRule>
  </conditionalFormatting>
  <conditionalFormatting sqref="AE3:AG83 AE101:AG111 AE113:AG169 AE173:AG312">
    <cfRule type="expression" dxfId="153" priority="159">
      <formula>AND(VALUE($AD3)&gt;0,AE3="")</formula>
    </cfRule>
  </conditionalFormatting>
  <conditionalFormatting sqref="AD3:AD83 AD101:AD111 AD113:AD169 AD173:AD312">
    <cfRule type="expression" dxfId="152" priority="158">
      <formula>AND(VALUE($AD3)&gt;0,OR($AE3="",$AF3=""))</formula>
    </cfRule>
  </conditionalFormatting>
  <conditionalFormatting sqref="AB3:AB83 AB101:AB111 AB113:AB169 AB173:AB312">
    <cfRule type="expression" dxfId="151" priority="221">
      <formula>$F3&lt;VALUE("01/01/2006")</formula>
    </cfRule>
  </conditionalFormatting>
  <conditionalFormatting sqref="K84:L100">
    <cfRule type="expression" dxfId="150" priority="132">
      <formula>$I84=0</formula>
    </cfRule>
  </conditionalFormatting>
  <conditionalFormatting sqref="AD84:AG100">
    <cfRule type="expression" dxfId="149" priority="154">
      <formula>OR($AC84&lt;&gt;"Oui",$AD84=0)</formula>
    </cfRule>
  </conditionalFormatting>
  <conditionalFormatting sqref="L84:L100">
    <cfRule type="cellIs" dxfId="148" priority="153" operator="between">
      <formula>1</formula>
      <formula>250</formula>
    </cfRule>
  </conditionalFormatting>
  <conditionalFormatting sqref="K84:K101">
    <cfRule type="expression" dxfId="147" priority="151">
      <formula>AND($L84&gt;0,$L84&lt;&gt;"")</formula>
    </cfRule>
    <cfRule type="expression" dxfId="146" priority="152">
      <formula>$I84&gt;0</formula>
    </cfRule>
  </conditionalFormatting>
  <conditionalFormatting sqref="H84:H100 A84:A100 C84:C100 E84:F100">
    <cfRule type="expression" dxfId="145" priority="150">
      <formula>AND($D84&lt;&gt;"",A84="")</formula>
    </cfRule>
  </conditionalFormatting>
  <conditionalFormatting sqref="M84:AB96">
    <cfRule type="expression" dxfId="144" priority="148">
      <formula>$I84=0</formula>
    </cfRule>
  </conditionalFormatting>
  <conditionalFormatting sqref="AD84:AG100">
    <cfRule type="expression" dxfId="143" priority="147">
      <formula>$AC84&lt;&gt;"Oui"</formula>
    </cfRule>
  </conditionalFormatting>
  <conditionalFormatting sqref="O84:P100">
    <cfRule type="expression" dxfId="142" priority="145">
      <formula>OR($M84="",$M84="Espèces",$M84="Carte Bleue")</formula>
    </cfRule>
  </conditionalFormatting>
  <conditionalFormatting sqref="T84:U100">
    <cfRule type="expression" dxfId="141" priority="144">
      <formula>OR($R84="",$R84="Espèces",$R84="Carte Bleue")</formula>
    </cfRule>
  </conditionalFormatting>
  <conditionalFormatting sqref="Y84:Z96">
    <cfRule type="expression" dxfId="140" priority="146">
      <formula>OR($W84="",$W84="Espèces",$W84="Carte Bleue")</formula>
    </cfRule>
  </conditionalFormatting>
  <conditionalFormatting sqref="N84:N100">
    <cfRule type="expression" dxfId="139" priority="143">
      <formula>$M84=""</formula>
    </cfRule>
  </conditionalFormatting>
  <conditionalFormatting sqref="S84:S100">
    <cfRule type="expression" dxfId="138" priority="142">
      <formula>$R84=""</formula>
    </cfRule>
  </conditionalFormatting>
  <conditionalFormatting sqref="X84:X100">
    <cfRule type="expression" dxfId="137" priority="141">
      <formula>$W84=""</formula>
    </cfRule>
  </conditionalFormatting>
  <conditionalFormatting sqref="M84:M100">
    <cfRule type="expression" dxfId="136" priority="140">
      <formula>AND($I84&gt;0,$M84="")</formula>
    </cfRule>
  </conditionalFormatting>
  <conditionalFormatting sqref="Q84:Q100">
    <cfRule type="expression" dxfId="135" priority="139">
      <formula>AND($M84&lt;&gt;"",$Q84="")</formula>
    </cfRule>
  </conditionalFormatting>
  <conditionalFormatting sqref="N84:N100">
    <cfRule type="expression" dxfId="134" priority="138">
      <formula>AND($M84&lt;&gt;"",$N84="")</formula>
    </cfRule>
  </conditionalFormatting>
  <conditionalFormatting sqref="O84:O100">
    <cfRule type="expression" dxfId="133" priority="137">
      <formula>AND($M84="Chèque",$O84="")</formula>
    </cfRule>
  </conditionalFormatting>
  <conditionalFormatting sqref="P84:P100">
    <cfRule type="expression" dxfId="132" priority="136">
      <formula>AND($M84="Chèque",$P84="")</formula>
    </cfRule>
  </conditionalFormatting>
  <conditionalFormatting sqref="R84:R100">
    <cfRule type="expression" dxfId="131" priority="135">
      <formula>AND($I84&gt;0,$L84&gt;0,$M84&lt;&gt;"",$R84="")</formula>
    </cfRule>
  </conditionalFormatting>
  <conditionalFormatting sqref="AE84:AG100">
    <cfRule type="expression" dxfId="130" priority="134">
      <formula>AND(VALUE($AD84)&gt;0,AE84="")</formula>
    </cfRule>
  </conditionalFormatting>
  <conditionalFormatting sqref="AD84:AD100">
    <cfRule type="expression" dxfId="129" priority="133">
      <formula>AND(VALUE($AD84)&gt;0,OR($AE84="",$AF84=""))</formula>
    </cfRule>
  </conditionalFormatting>
  <conditionalFormatting sqref="AB84:AB100">
    <cfRule type="expression" dxfId="128" priority="155">
      <formula>$F84&lt;VALUE("01/01/2006")</formula>
    </cfRule>
  </conditionalFormatting>
  <conditionalFormatting sqref="T97">
    <cfRule type="expression" dxfId="127" priority="131">
      <formula>OR($M97="",$M97="Espèces",$M97="Indemnisation",$M97="Pass'Sport",$M97="Carte Bleue")</formula>
    </cfRule>
  </conditionalFormatting>
  <conditionalFormatting sqref="T97">
    <cfRule type="expression" dxfId="126" priority="130">
      <formula>AND($M97="Chèque",$O97="")</formula>
    </cfRule>
  </conditionalFormatting>
  <conditionalFormatting sqref="B311:B312 B3:B11 B13:B111 B113:B169 B173:B280">
    <cfRule type="expression" dxfId="125" priority="129">
      <formula>AND($D3&lt;&gt;"",B3="")</formula>
    </cfRule>
  </conditionalFormatting>
  <conditionalFormatting sqref="B281:B310">
    <cfRule type="expression" dxfId="124" priority="128">
      <formula>AND($D281&lt;&gt;"",B281="")</formula>
    </cfRule>
  </conditionalFormatting>
  <conditionalFormatting sqref="B12">
    <cfRule type="expression" dxfId="123" priority="127">
      <formula>AND($D12&lt;&gt;"",B12="")</formula>
    </cfRule>
  </conditionalFormatting>
  <conditionalFormatting sqref="K101">
    <cfRule type="expression" dxfId="122" priority="126">
      <formula>$I101=0</formula>
    </cfRule>
  </conditionalFormatting>
  <conditionalFormatting sqref="J3:J111 J113:J169 J173:J312">
    <cfRule type="expression" dxfId="121" priority="223">
      <formula>OR($I3=0,$D3="")</formula>
    </cfRule>
  </conditionalFormatting>
  <conditionalFormatting sqref="AH3:AH312">
    <cfRule type="expression" dxfId="120" priority="256">
      <formula>AND($D3&lt;&gt;"",$AH3="")</formula>
    </cfRule>
  </conditionalFormatting>
  <conditionalFormatting sqref="J112">
    <cfRule type="expression" dxfId="119" priority="125">
      <formula>OR($I112=0,$D112="")</formula>
    </cfRule>
  </conditionalFormatting>
  <conditionalFormatting sqref="K112:L112">
    <cfRule type="expression" dxfId="118" priority="101">
      <formula>$I112=0</formula>
    </cfRule>
  </conditionalFormatting>
  <conditionalFormatting sqref="AD112:AG112">
    <cfRule type="expression" dxfId="117" priority="123">
      <formula>OR($AC112&lt;&gt;"Oui",$AD112=0)</formula>
    </cfRule>
  </conditionalFormatting>
  <conditionalFormatting sqref="L112">
    <cfRule type="cellIs" dxfId="116" priority="122" operator="between">
      <formula>1</formula>
      <formula>250</formula>
    </cfRule>
  </conditionalFormatting>
  <conditionalFormatting sqref="K112">
    <cfRule type="expression" dxfId="115" priority="120">
      <formula>AND($L112&gt;0,$L112&lt;&gt;"")</formula>
    </cfRule>
    <cfRule type="expression" dxfId="114" priority="121">
      <formula>$I112&gt;0</formula>
    </cfRule>
  </conditionalFormatting>
  <conditionalFormatting sqref="H112 E112:F112 A112:C112">
    <cfRule type="expression" dxfId="113" priority="119">
      <formula>AND($D112&lt;&gt;"",A112="")</formula>
    </cfRule>
  </conditionalFormatting>
  <conditionalFormatting sqref="M112:P112 R112:AB112">
    <cfRule type="expression" dxfId="112" priority="117">
      <formula>$I112=0</formula>
    </cfRule>
  </conditionalFormatting>
  <conditionalFormatting sqref="AD112:AG112">
    <cfRule type="expression" dxfId="111" priority="116">
      <formula>$AC112&lt;&gt;"Oui"</formula>
    </cfRule>
  </conditionalFormatting>
  <conditionalFormatting sqref="O112:P112">
    <cfRule type="expression" dxfId="110" priority="114">
      <formula>OR($M112="",$M112="Espèces",$M112="Carte Bleue")</formula>
    </cfRule>
  </conditionalFormatting>
  <conditionalFormatting sqref="T112:U112">
    <cfRule type="expression" dxfId="109" priority="113">
      <formula>OR($R112="",$R112="Espèces",$R112="Carte Bleue")</formula>
    </cfRule>
  </conditionalFormatting>
  <conditionalFormatting sqref="Y112:Z112">
    <cfRule type="expression" dxfId="108" priority="115">
      <formula>OR($W112="",$W112="Espèces",$W112="Carte Bleue")</formula>
    </cfRule>
  </conditionalFormatting>
  <conditionalFormatting sqref="N112">
    <cfRule type="expression" dxfId="107" priority="112">
      <formula>$M112=""</formula>
    </cfRule>
  </conditionalFormatting>
  <conditionalFormatting sqref="S112 V112">
    <cfRule type="expression" dxfId="106" priority="111">
      <formula>$R112=""</formula>
    </cfRule>
  </conditionalFormatting>
  <conditionalFormatting sqref="X112 AA112">
    <cfRule type="expression" dxfId="105" priority="110">
      <formula>$W112=""</formula>
    </cfRule>
  </conditionalFormatting>
  <conditionalFormatting sqref="M112">
    <cfRule type="expression" dxfId="104" priority="109">
      <formula>AND($I112&gt;0,$M112="")</formula>
    </cfRule>
  </conditionalFormatting>
  <conditionalFormatting sqref="N112">
    <cfRule type="expression" dxfId="103" priority="107">
      <formula>AND($M112&lt;&gt;"",$N112="")</formula>
    </cfRule>
  </conditionalFormatting>
  <conditionalFormatting sqref="O112">
    <cfRule type="expression" dxfId="102" priority="106">
      <formula>AND($M112="Chèque",$O112="")</formula>
    </cfRule>
  </conditionalFormatting>
  <conditionalFormatting sqref="P112">
    <cfRule type="expression" dxfId="101" priority="105">
      <formula>AND($M112="Chèque",$P112="")</formula>
    </cfRule>
  </conditionalFormatting>
  <conditionalFormatting sqref="R112">
    <cfRule type="expression" dxfId="100" priority="104">
      <formula>AND($I112&gt;0,$L112&gt;0,$M112&lt;&gt;"",$R112="")</formula>
    </cfRule>
  </conditionalFormatting>
  <conditionalFormatting sqref="AE112:AG112">
    <cfRule type="expression" dxfId="99" priority="103">
      <formula>AND(VALUE($AD112)&gt;0,AE112="")</formula>
    </cfRule>
  </conditionalFormatting>
  <conditionalFormatting sqref="AD112">
    <cfRule type="expression" dxfId="98" priority="102">
      <formula>AND(VALUE($AD112)&gt;0,OR($AE112="",$AF112=""))</formula>
    </cfRule>
  </conditionalFormatting>
  <conditionalFormatting sqref="AB112">
    <cfRule type="expression" dxfId="97" priority="124">
      <formula>$F112&lt;VALUE("01/01/2006")</formula>
    </cfRule>
  </conditionalFormatting>
  <conditionalFormatting sqref="Q112">
    <cfRule type="expression" dxfId="96" priority="100">
      <formula>$I112=0</formula>
    </cfRule>
  </conditionalFormatting>
  <conditionalFormatting sqref="Q112">
    <cfRule type="expression" dxfId="95" priority="99">
      <formula>AND($M112&lt;&gt;"",$Q112="")</formula>
    </cfRule>
  </conditionalFormatting>
  <conditionalFormatting sqref="T113:U113">
    <cfRule type="expression" dxfId="94" priority="98">
      <formula>OR($R113="",$R113="Espèces",$R113="Carte Bleue")</formula>
    </cfRule>
  </conditionalFormatting>
  <conditionalFormatting sqref="S113">
    <cfRule type="expression" dxfId="93" priority="97">
      <formula>$M113=""</formula>
    </cfRule>
  </conditionalFormatting>
  <conditionalFormatting sqref="R113">
    <cfRule type="expression" dxfId="92" priority="96">
      <formula>AND($I113&gt;0,$M113="")</formula>
    </cfRule>
  </conditionalFormatting>
  <conditionalFormatting sqref="S113">
    <cfRule type="expression" dxfId="91" priority="95">
      <formula>AND($M113&lt;&gt;"",$N113="")</formula>
    </cfRule>
  </conditionalFormatting>
  <conditionalFormatting sqref="T113">
    <cfRule type="expression" dxfId="90" priority="94">
      <formula>AND($M113="Chèque",$O113="")</formula>
    </cfRule>
  </conditionalFormatting>
  <conditionalFormatting sqref="U113">
    <cfRule type="expression" dxfId="89" priority="93">
      <formula>AND($M113="Chèque",$P113="")</formula>
    </cfRule>
  </conditionalFormatting>
  <conditionalFormatting sqref="S114">
    <cfRule type="expression" dxfId="88" priority="92">
      <formula>$M114=""</formula>
    </cfRule>
  </conditionalFormatting>
  <conditionalFormatting sqref="S114">
    <cfRule type="expression" dxfId="87" priority="91">
      <formula>AND($M114&lt;&gt;"",$N114="")</formula>
    </cfRule>
  </conditionalFormatting>
  <conditionalFormatting sqref="A149:A150">
    <cfRule type="expression" dxfId="86" priority="258">
      <formula>AND($D148&lt;&gt;"",A149="")</formula>
    </cfRule>
  </conditionalFormatting>
  <conditionalFormatting sqref="K170:L170">
    <cfRule type="expression" dxfId="85" priority="62">
      <formula>$I170=0</formula>
    </cfRule>
  </conditionalFormatting>
  <conditionalFormatting sqref="AD170:AG170">
    <cfRule type="expression" dxfId="84" priority="86">
      <formula>OR($AC170&lt;&gt;"Oui",$AD170=0)</formula>
    </cfRule>
  </conditionalFormatting>
  <conditionalFormatting sqref="L170">
    <cfRule type="cellIs" dxfId="83" priority="85" operator="between">
      <formula>1</formula>
      <formula>250</formula>
    </cfRule>
  </conditionalFormatting>
  <conditionalFormatting sqref="K170">
    <cfRule type="expression" dxfId="82" priority="83">
      <formula>AND($L170&gt;0,$L170&lt;&gt;"")</formula>
    </cfRule>
    <cfRule type="expression" dxfId="81" priority="84">
      <formula>$I170&gt;0</formula>
    </cfRule>
  </conditionalFormatting>
  <conditionalFormatting sqref="H170 A170 C170 E170:F170">
    <cfRule type="expression" dxfId="80" priority="82">
      <formula>AND($D170&lt;&gt;"",A170="")</formula>
    </cfRule>
  </conditionalFormatting>
  <conditionalFormatting sqref="Q170">
    <cfRule type="expression" dxfId="79" priority="81">
      <formula>$M170=""</formula>
    </cfRule>
  </conditionalFormatting>
  <conditionalFormatting sqref="V170">
    <cfRule type="expression" dxfId="78" priority="80">
      <formula>$R170=""</formula>
    </cfRule>
  </conditionalFormatting>
  <conditionalFormatting sqref="AA170">
    <cfRule type="expression" dxfId="77" priority="79">
      <formula>$W170=""</formula>
    </cfRule>
  </conditionalFormatting>
  <conditionalFormatting sqref="M170:AB170">
    <cfRule type="expression" dxfId="76" priority="78">
      <formula>$I170=0</formula>
    </cfRule>
  </conditionalFormatting>
  <conditionalFormatting sqref="AD170:AG170">
    <cfRule type="expression" dxfId="75" priority="77">
      <formula>$AC170&lt;&gt;"Oui"</formula>
    </cfRule>
  </conditionalFormatting>
  <conditionalFormatting sqref="O170:P170">
    <cfRule type="expression" dxfId="74" priority="75">
      <formula>OR($M170="",$M170="Espèces",$M170="Carte Bleue")</formula>
    </cfRule>
  </conditionalFormatting>
  <conditionalFormatting sqref="T170:U170">
    <cfRule type="expression" dxfId="73" priority="74">
      <formula>OR($R170="",$R170="Espèces",$R170="Carte Bleue")</formula>
    </cfRule>
  </conditionalFormatting>
  <conditionalFormatting sqref="Y170:Z170">
    <cfRule type="expression" dxfId="72" priority="76">
      <formula>OR($W170="",$W170="Espèces",$W170="Carte Bleue")</formula>
    </cfRule>
  </conditionalFormatting>
  <conditionalFormatting sqref="N170">
    <cfRule type="expression" dxfId="71" priority="73">
      <formula>$M170=""</formula>
    </cfRule>
  </conditionalFormatting>
  <conditionalFormatting sqref="S170">
    <cfRule type="expression" dxfId="70" priority="72">
      <formula>$R170=""</formula>
    </cfRule>
  </conditionalFormatting>
  <conditionalFormatting sqref="X170">
    <cfRule type="expression" dxfId="69" priority="71">
      <formula>$W170=""</formula>
    </cfRule>
  </conditionalFormatting>
  <conditionalFormatting sqref="M170">
    <cfRule type="expression" dxfId="68" priority="70">
      <formula>AND($I170&gt;0,$M170="")</formula>
    </cfRule>
  </conditionalFormatting>
  <conditionalFormatting sqref="Q170">
    <cfRule type="expression" dxfId="67" priority="69">
      <formula>AND($M170&lt;&gt;"",$Q170="")</formula>
    </cfRule>
  </conditionalFormatting>
  <conditionalFormatting sqref="N170">
    <cfRule type="expression" dxfId="66" priority="68">
      <formula>AND($M170&lt;&gt;"",$N170="")</formula>
    </cfRule>
  </conditionalFormatting>
  <conditionalFormatting sqref="O170">
    <cfRule type="expression" dxfId="65" priority="67">
      <formula>AND($M170="Chèque",$O170="")</formula>
    </cfRule>
  </conditionalFormatting>
  <conditionalFormatting sqref="P170">
    <cfRule type="expression" dxfId="64" priority="66">
      <formula>AND($M170="Chèque",$P170="")</formula>
    </cfRule>
  </conditionalFormatting>
  <conditionalFormatting sqref="R170">
    <cfRule type="expression" dxfId="63" priority="65">
      <formula>AND($I170&gt;0,$L170&gt;0,$M170&lt;&gt;"",$R170="")</formula>
    </cfRule>
  </conditionalFormatting>
  <conditionalFormatting sqref="AE170:AG170">
    <cfRule type="expression" dxfId="62" priority="64">
      <formula>AND(VALUE($AD170)&gt;0,AE170="")</formula>
    </cfRule>
  </conditionalFormatting>
  <conditionalFormatting sqref="AD170">
    <cfRule type="expression" dxfId="61" priority="63">
      <formula>AND(VALUE($AD170)&gt;0,OR($AE170="",$AF170=""))</formula>
    </cfRule>
  </conditionalFormatting>
  <conditionalFormatting sqref="AB170">
    <cfRule type="expression" dxfId="60" priority="87">
      <formula>$F170&lt;VALUE("01/01/2006")</formula>
    </cfRule>
  </conditionalFormatting>
  <conditionalFormatting sqref="B170">
    <cfRule type="expression" dxfId="59" priority="61">
      <formula>AND($D170&lt;&gt;"",B170="")</formula>
    </cfRule>
  </conditionalFormatting>
  <conditionalFormatting sqref="J170">
    <cfRule type="expression" dxfId="58" priority="88">
      <formula>OR($I170=0,$D170="")</formula>
    </cfRule>
  </conditionalFormatting>
  <conditionalFormatting sqref="K171:L171">
    <cfRule type="expression" dxfId="57" priority="33">
      <formula>$I171=0</formula>
    </cfRule>
  </conditionalFormatting>
  <conditionalFormatting sqref="AD171:AG171">
    <cfRule type="expression" dxfId="56" priority="57">
      <formula>OR($AC171&lt;&gt;"Oui",$AD171=0)</formula>
    </cfRule>
  </conditionalFormatting>
  <conditionalFormatting sqref="L171">
    <cfRule type="cellIs" dxfId="55" priority="56" operator="between">
      <formula>1</formula>
      <formula>250</formula>
    </cfRule>
  </conditionalFormatting>
  <conditionalFormatting sqref="K171">
    <cfRule type="expression" dxfId="54" priority="54">
      <formula>AND($L171&gt;0,$L171&lt;&gt;"")</formula>
    </cfRule>
    <cfRule type="expression" dxfId="53" priority="55">
      <formula>$I171&gt;0</formula>
    </cfRule>
  </conditionalFormatting>
  <conditionalFormatting sqref="H171 A171 C171 E171:F171">
    <cfRule type="expression" dxfId="52" priority="53">
      <formula>AND($D171&lt;&gt;"",A171="")</formula>
    </cfRule>
  </conditionalFormatting>
  <conditionalFormatting sqref="Q171">
    <cfRule type="expression" dxfId="51" priority="52">
      <formula>$M171=""</formula>
    </cfRule>
  </conditionalFormatting>
  <conditionalFormatting sqref="V171">
    <cfRule type="expression" dxfId="50" priority="51">
      <formula>$R171=""</formula>
    </cfRule>
  </conditionalFormatting>
  <conditionalFormatting sqref="AA171">
    <cfRule type="expression" dxfId="49" priority="50">
      <formula>$W171=""</formula>
    </cfRule>
  </conditionalFormatting>
  <conditionalFormatting sqref="M171:AB171">
    <cfRule type="expression" dxfId="48" priority="49">
      <formula>$I171=0</formula>
    </cfRule>
  </conditionalFormatting>
  <conditionalFormatting sqref="AD171:AG171">
    <cfRule type="expression" dxfId="47" priority="48">
      <formula>$AC171&lt;&gt;"Oui"</formula>
    </cfRule>
  </conditionalFormatting>
  <conditionalFormatting sqref="O171:P171">
    <cfRule type="expression" dxfId="46" priority="46">
      <formula>OR($M171="",$M171="Espèces",$M171="Carte Bleue")</formula>
    </cfRule>
  </conditionalFormatting>
  <conditionalFormatting sqref="T171:U171">
    <cfRule type="expression" dxfId="45" priority="45">
      <formula>OR($R171="",$R171="Espèces",$R171="Carte Bleue")</formula>
    </cfRule>
  </conditionalFormatting>
  <conditionalFormatting sqref="Y171:Z171">
    <cfRule type="expression" dxfId="44" priority="47">
      <formula>OR($W171="",$W171="Espèces",$W171="Carte Bleue")</formula>
    </cfRule>
  </conditionalFormatting>
  <conditionalFormatting sqref="N171">
    <cfRule type="expression" dxfId="43" priority="44">
      <formula>$M171=""</formula>
    </cfRule>
  </conditionalFormatting>
  <conditionalFormatting sqref="S171">
    <cfRule type="expression" dxfId="42" priority="43">
      <formula>$R171=""</formula>
    </cfRule>
  </conditionalFormatting>
  <conditionalFormatting sqref="X171">
    <cfRule type="expression" dxfId="41" priority="42">
      <formula>$W171=""</formula>
    </cfRule>
  </conditionalFormatting>
  <conditionalFormatting sqref="M171">
    <cfRule type="expression" dxfId="40" priority="41">
      <formula>AND($I171&gt;0,$M171="")</formula>
    </cfRule>
  </conditionalFormatting>
  <conditionalFormatting sqref="Q171">
    <cfRule type="expression" dxfId="39" priority="40">
      <formula>AND($M171&lt;&gt;"",$Q171="")</formula>
    </cfRule>
  </conditionalFormatting>
  <conditionalFormatting sqref="N171">
    <cfRule type="expression" dxfId="38" priority="39">
      <formula>AND($M171&lt;&gt;"",$N171="")</formula>
    </cfRule>
  </conditionalFormatting>
  <conditionalFormatting sqref="O171">
    <cfRule type="expression" dxfId="37" priority="38">
      <formula>AND($M171="Chèque",$O171="")</formula>
    </cfRule>
  </conditionalFormatting>
  <conditionalFormatting sqref="P171">
    <cfRule type="expression" dxfId="36" priority="37">
      <formula>AND($M171="Chèque",$P171="")</formula>
    </cfRule>
  </conditionalFormatting>
  <conditionalFormatting sqref="R171">
    <cfRule type="expression" dxfId="35" priority="36">
      <formula>AND($I171&gt;0,$L171&gt;0,$M171&lt;&gt;"",$R171="")</formula>
    </cfRule>
  </conditionalFormatting>
  <conditionalFormatting sqref="AE171:AG171">
    <cfRule type="expression" dxfId="34" priority="35">
      <formula>AND(VALUE($AD171)&gt;0,AE171="")</formula>
    </cfRule>
  </conditionalFormatting>
  <conditionalFormatting sqref="AD171">
    <cfRule type="expression" dxfId="33" priority="34">
      <formula>AND(VALUE($AD171)&gt;0,OR($AE171="",$AF171=""))</formula>
    </cfRule>
  </conditionalFormatting>
  <conditionalFormatting sqref="AB171">
    <cfRule type="expression" dxfId="32" priority="58">
      <formula>$F171&lt;VALUE("01/01/2006")</formula>
    </cfRule>
  </conditionalFormatting>
  <conditionalFormatting sqref="B171">
    <cfRule type="expression" dxfId="31" priority="32">
      <formula>AND($D171&lt;&gt;"",B171="")</formula>
    </cfRule>
  </conditionalFormatting>
  <conditionalFormatting sqref="J171">
    <cfRule type="expression" dxfId="30" priority="59">
      <formula>OR($I171=0,$D171="")</formula>
    </cfRule>
  </conditionalFormatting>
  <conditionalFormatting sqref="K172:AB172">
    <cfRule type="expression" dxfId="29" priority="8">
      <formula>$I172=0</formula>
    </cfRule>
  </conditionalFormatting>
  <conditionalFormatting sqref="AD172:AG172">
    <cfRule type="expression" dxfId="28" priority="28">
      <formula>OR($AC172&lt;&gt;"Oui",$AD172=0)</formula>
    </cfRule>
  </conditionalFormatting>
  <conditionalFormatting sqref="L172">
    <cfRule type="cellIs" dxfId="27" priority="27" operator="between">
      <formula>1</formula>
      <formula>250</formula>
    </cfRule>
  </conditionalFormatting>
  <conditionalFormatting sqref="K172">
    <cfRule type="expression" dxfId="26" priority="25">
      <formula>AND($L172&gt;0,$L172&lt;&gt;"")</formula>
    </cfRule>
    <cfRule type="expression" dxfId="25" priority="26">
      <formula>$I172&gt;0</formula>
    </cfRule>
  </conditionalFormatting>
  <conditionalFormatting sqref="C172 H172 E172:F172 A172">
    <cfRule type="expression" dxfId="24" priority="24">
      <formula>AND($D172&lt;&gt;"",A172="")</formula>
    </cfRule>
  </conditionalFormatting>
  <conditionalFormatting sqref="O172:P172">
    <cfRule type="expression" dxfId="23" priority="22">
      <formula>OR($M172="",$M172="Espèces",$M172="Carte Bleue")</formula>
    </cfRule>
  </conditionalFormatting>
  <conditionalFormatting sqref="T172:U172">
    <cfRule type="expression" dxfId="22" priority="21">
      <formula>OR($R172="",$R172="Espèces",$R172="Indemnisation",$R172="Pass'Sport",$R172="Carte Bleue")</formula>
    </cfRule>
  </conditionalFormatting>
  <conditionalFormatting sqref="Y172:Z172">
    <cfRule type="expression" dxfId="21" priority="23">
      <formula>OR($W172="",$W172="Espèces",$W172="Carte Bleue")</formula>
    </cfRule>
  </conditionalFormatting>
  <conditionalFormatting sqref="N172 Q172">
    <cfRule type="expression" dxfId="20" priority="20">
      <formula>$M172=""</formula>
    </cfRule>
  </conditionalFormatting>
  <conditionalFormatting sqref="V172 S172">
    <cfRule type="expression" dxfId="19" priority="19">
      <formula>$R172=""</formula>
    </cfRule>
  </conditionalFormatting>
  <conditionalFormatting sqref="AA172 X172">
    <cfRule type="expression" dxfId="18" priority="18">
      <formula>$W172=""</formula>
    </cfRule>
  </conditionalFormatting>
  <conditionalFormatting sqref="M172">
    <cfRule type="expression" dxfId="17" priority="17">
      <formula>AND($I172&gt;0,$M172="")</formula>
    </cfRule>
  </conditionalFormatting>
  <conditionalFormatting sqref="Q172">
    <cfRule type="expression" dxfId="16" priority="16">
      <formula>AND($M172&lt;&gt;"",$Q172="")</formula>
    </cfRule>
  </conditionalFormatting>
  <conditionalFormatting sqref="N172">
    <cfRule type="expression" dxfId="15" priority="15">
      <formula>AND($M172&lt;&gt;"",$N172="")</formula>
    </cfRule>
  </conditionalFormatting>
  <conditionalFormatting sqref="O172">
    <cfRule type="expression" dxfId="14" priority="14">
      <formula>AND($M172="Chèque",$O172="")</formula>
    </cfRule>
  </conditionalFormatting>
  <conditionalFormatting sqref="P172">
    <cfRule type="expression" dxfId="13" priority="13">
      <formula>AND($M172="Chèque",$P172="")</formula>
    </cfRule>
  </conditionalFormatting>
  <conditionalFormatting sqref="R172">
    <cfRule type="expression" dxfId="12" priority="12">
      <formula>AND($I172&gt;0,$L172&gt;0,$M172&lt;&gt;"",$R172="")</formula>
    </cfRule>
  </conditionalFormatting>
  <conditionalFormatting sqref="AD172:AG172">
    <cfRule type="expression" dxfId="11" priority="11">
      <formula>$AC172&lt;&gt;"Oui"</formula>
    </cfRule>
  </conditionalFormatting>
  <conditionalFormatting sqref="AE172:AG172">
    <cfRule type="expression" dxfId="10" priority="10">
      <formula>AND(VALUE($AD172)&gt;0,AE172="")</formula>
    </cfRule>
  </conditionalFormatting>
  <conditionalFormatting sqref="AD172">
    <cfRule type="expression" dxfId="9" priority="9">
      <formula>AND(VALUE($AD172)&gt;0,OR($AE172="",$AF172=""))</formula>
    </cfRule>
  </conditionalFormatting>
  <conditionalFormatting sqref="AB172">
    <cfRule type="expression" dxfId="8" priority="29">
      <formula>$F172&lt;VALUE("01/01/2006")</formula>
    </cfRule>
  </conditionalFormatting>
  <conditionalFormatting sqref="B172">
    <cfRule type="expression" dxfId="7" priority="7">
      <formula>AND($D172&lt;&gt;"",B172="")</formula>
    </cfRule>
  </conditionalFormatting>
  <conditionalFormatting sqref="J172">
    <cfRule type="expression" dxfId="6" priority="30">
      <formula>OR($I172=0,$D172="")</formula>
    </cfRule>
  </conditionalFormatting>
  <conditionalFormatting sqref="P127:Q127">
    <cfRule type="expression" dxfId="5" priority="6">
      <formula>$I127=0</formula>
    </cfRule>
  </conditionalFormatting>
  <conditionalFormatting sqref="P127">
    <cfRule type="expression" dxfId="4" priority="5">
      <formula>OR($M127="",$M127="Espèces",$M127="Carte Bleue")</formula>
    </cfRule>
  </conditionalFormatting>
  <conditionalFormatting sqref="Q127">
    <cfRule type="expression" dxfId="3" priority="4">
      <formula>AND($M127&lt;&gt;"",$Q127="")</formula>
    </cfRule>
  </conditionalFormatting>
  <conditionalFormatting sqref="P127">
    <cfRule type="expression" dxfId="2" priority="3">
      <formula>AND($M127="Chèque",$P127="")</formula>
    </cfRule>
  </conditionalFormatting>
  <conditionalFormatting sqref="U253">
    <cfRule type="expression" dxfId="1" priority="2">
      <formula>$I253=0</formula>
    </cfRule>
  </conditionalFormatting>
  <conditionalFormatting sqref="U253">
    <cfRule type="expression" dxfId="0" priority="1">
      <formula>OR($R253="",$R253="Espèces",$R253="Carte Bleue")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1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2000000}">
      <formula1>"Chèque,Espèces,Pass'Sport,Carte Bleue,Indemnisation"</formula1>
    </dataValidation>
    <dataValidation type="list" allowBlank="1" showInputMessage="1" showErrorMessage="1" sqref="AB3:AB312" xr:uid="{00000000-0002-0000-0000-000003000000}">
      <formula1>",Curie,Prunais"</formula1>
    </dataValidation>
    <dataValidation type="list" allowBlank="1" showInputMessage="1" showErrorMessage="1" sqref="AC3:AC312 H3:H312" xr:uid="{00000000-0002-0000-0000-000004000000}">
      <formula1>"Oui,Non"</formula1>
    </dataValidation>
    <dataValidation type="list" allowBlank="1" showErrorMessage="1" sqref="A3:A312" xr:uid="{00000000-0002-0000-0000-000005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00000000-0004-0000-0000-000076000000}"/>
    <hyperlink ref="AI139" r:id="rId120" xr:uid="{00000000-0004-0000-0000-000077000000}"/>
    <hyperlink ref="AH140" r:id="rId121" xr:uid="{00000000-0004-0000-0000-000078000000}"/>
    <hyperlink ref="AI140" r:id="rId122" xr:uid="{00000000-0004-0000-0000-000079000000}"/>
    <hyperlink ref="AJ140" r:id="rId123" xr:uid="{00000000-0004-0000-0000-00007A000000}"/>
    <hyperlink ref="AH141" r:id="rId124" xr:uid="{00000000-0004-0000-0000-00007B000000}"/>
    <hyperlink ref="AH128" r:id="rId125" xr:uid="{00000000-0004-0000-0000-00007C000000}"/>
    <hyperlink ref="AI128" r:id="rId126" xr:uid="{00000000-0004-0000-0000-00007D000000}"/>
    <hyperlink ref="AH143" r:id="rId127" xr:uid="{00000000-0004-0000-0000-00007E000000}"/>
    <hyperlink ref="AI143" r:id="rId128" xr:uid="{00000000-0004-0000-0000-00007F000000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2022-11-14T14:24:09Z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