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E9CDD8B3-ABA0-8E4E-B1F0-3E9C552499A1}" xr6:coauthVersionLast="47" xr6:coauthVersionMax="47" xr10:uidLastSave="{00000000-0000-0000-0000-000000000000}"/>
  <bookViews>
    <workbookView xWindow="-2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L172" i="1" s="1"/>
  <c r="G172" i="1"/>
  <c r="I172" i="1" s="1"/>
  <c r="AD171" i="1"/>
  <c r="K171" i="1"/>
  <c r="G171" i="1"/>
  <c r="I171" i="1" s="1"/>
  <c r="L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L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L101" i="1" s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K304" i="1"/>
  <c r="G304" i="1"/>
  <c r="I304" i="1" s="1"/>
  <c r="AD303" i="1"/>
  <c r="K303" i="1"/>
  <c r="G303" i="1"/>
  <c r="I303" i="1" s="1"/>
  <c r="AD302" i="1"/>
  <c r="K302" i="1"/>
  <c r="G302" i="1"/>
  <c r="I302" i="1" s="1"/>
  <c r="AD301" i="1"/>
  <c r="K301" i="1"/>
  <c r="G301" i="1"/>
  <c r="I301" i="1" s="1"/>
  <c r="AD300" i="1"/>
  <c r="G300" i="1"/>
  <c r="I300" i="1" s="1"/>
  <c r="K300" i="1"/>
  <c r="AD299" i="1"/>
  <c r="K299" i="1"/>
  <c r="G299" i="1"/>
  <c r="I299" i="1" s="1"/>
  <c r="AD298" i="1"/>
  <c r="K298" i="1"/>
  <c r="G298" i="1"/>
  <c r="I298" i="1" s="1"/>
  <c r="AD273" i="1"/>
  <c r="K273" i="1"/>
  <c r="G273" i="1"/>
  <c r="I273" i="1" s="1"/>
  <c r="AD296" i="1"/>
  <c r="K296" i="1"/>
  <c r="G296" i="1"/>
  <c r="I296" i="1" s="1"/>
  <c r="AD295" i="1"/>
  <c r="K295" i="1"/>
  <c r="G295" i="1"/>
  <c r="I295" i="1" s="1"/>
  <c r="AD294" i="1"/>
  <c r="K294" i="1"/>
  <c r="G294" i="1"/>
  <c r="I294" i="1" s="1"/>
  <c r="AD293" i="1"/>
  <c r="G293" i="1"/>
  <c r="I293" i="1" s="1"/>
  <c r="L293" i="1" s="1"/>
  <c r="K293" i="1"/>
  <c r="AD292" i="1"/>
  <c r="G292" i="1"/>
  <c r="I292" i="1" s="1"/>
  <c r="K292" i="1"/>
  <c r="AD291" i="1"/>
  <c r="G291" i="1"/>
  <c r="I291" i="1" s="1"/>
  <c r="K291" i="1"/>
  <c r="AD290" i="1"/>
  <c r="G290" i="1"/>
  <c r="I290" i="1" s="1"/>
  <c r="K290" i="1"/>
  <c r="AD289" i="1"/>
  <c r="G289" i="1"/>
  <c r="I289" i="1" s="1"/>
  <c r="L289" i="1" s="1"/>
  <c r="K289" i="1"/>
  <c r="AD288" i="1"/>
  <c r="G288" i="1"/>
  <c r="I288" i="1" s="1"/>
  <c r="K288" i="1"/>
  <c r="AD287" i="1"/>
  <c r="G287" i="1"/>
  <c r="I287" i="1" s="1"/>
  <c r="K287" i="1"/>
  <c r="L287" i="1" s="1"/>
  <c r="AD272" i="1"/>
  <c r="G272" i="1"/>
  <c r="I272" i="1" s="1"/>
  <c r="K272" i="1"/>
  <c r="AD285" i="1"/>
  <c r="G285" i="1"/>
  <c r="I285" i="1" s="1"/>
  <c r="L285" i="1" s="1"/>
  <c r="K285" i="1"/>
  <c r="AD284" i="1"/>
  <c r="G284" i="1"/>
  <c r="I284" i="1" s="1"/>
  <c r="K284" i="1"/>
  <c r="AD227" i="1"/>
  <c r="G227" i="1"/>
  <c r="I227" i="1" s="1"/>
  <c r="K227" i="1"/>
  <c r="AD286" i="1"/>
  <c r="G286" i="1"/>
  <c r="I286" i="1" s="1"/>
  <c r="K286" i="1"/>
  <c r="AD281" i="1"/>
  <c r="G281" i="1"/>
  <c r="I281" i="1" s="1"/>
  <c r="L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K22" i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L27" i="1" s="1"/>
  <c r="K27" i="1"/>
  <c r="AD27" i="1"/>
  <c r="G216" i="1"/>
  <c r="I216" i="1" s="1"/>
  <c r="K216" i="1"/>
  <c r="AD216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132" i="1"/>
  <c r="I132" i="1" s="1"/>
  <c r="K132" i="1"/>
  <c r="AD132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L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L47" i="1" s="1"/>
  <c r="K47" i="1"/>
  <c r="AD47" i="1"/>
  <c r="G68" i="1"/>
  <c r="I68" i="1" s="1"/>
  <c r="K68" i="1"/>
  <c r="AD68" i="1"/>
  <c r="G49" i="1"/>
  <c r="I49" i="1" s="1"/>
  <c r="K49" i="1"/>
  <c r="AD49" i="1"/>
  <c r="G50" i="1"/>
  <c r="I50" i="1" s="1"/>
  <c r="K50" i="1"/>
  <c r="AD50" i="1"/>
  <c r="G51" i="1"/>
  <c r="I51" i="1" s="1"/>
  <c r="L51" i="1" s="1"/>
  <c r="K51" i="1"/>
  <c r="AD51" i="1"/>
  <c r="G52" i="1"/>
  <c r="I52" i="1" s="1"/>
  <c r="K52" i="1"/>
  <c r="AD52" i="1"/>
  <c r="G53" i="1"/>
  <c r="I53" i="1" s="1"/>
  <c r="K53" i="1"/>
  <c r="AD53" i="1"/>
  <c r="G54" i="1"/>
  <c r="I54" i="1" s="1"/>
  <c r="K54" i="1"/>
  <c r="L54" i="1" s="1"/>
  <c r="AD54" i="1"/>
  <c r="G55" i="1"/>
  <c r="I55" i="1" s="1"/>
  <c r="L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L59" i="1" s="1"/>
  <c r="K59" i="1"/>
  <c r="AD59" i="1"/>
  <c r="G60" i="1"/>
  <c r="I60" i="1" s="1"/>
  <c r="K60" i="1"/>
  <c r="AD60" i="1"/>
  <c r="G223" i="1"/>
  <c r="I223" i="1" s="1"/>
  <c r="K223" i="1"/>
  <c r="AD223" i="1"/>
  <c r="G62" i="1"/>
  <c r="I62" i="1" s="1"/>
  <c r="K62" i="1"/>
  <c r="AD62" i="1"/>
  <c r="G63" i="1"/>
  <c r="I63" i="1" s="1"/>
  <c r="L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L67" i="1" s="1"/>
  <c r="AD67" i="1"/>
  <c r="G235" i="1"/>
  <c r="I235" i="1" s="1"/>
  <c r="K235" i="1"/>
  <c r="AD235" i="1"/>
  <c r="G69" i="1"/>
  <c r="I69" i="1" s="1"/>
  <c r="K69" i="1"/>
  <c r="AD69" i="1"/>
  <c r="G70" i="1"/>
  <c r="I70" i="1" s="1"/>
  <c r="K70" i="1"/>
  <c r="AD70" i="1"/>
  <c r="G71" i="1"/>
  <c r="I71" i="1" s="1"/>
  <c r="K71" i="1"/>
  <c r="AD71" i="1"/>
  <c r="G274" i="1"/>
  <c r="I274" i="1" s="1"/>
  <c r="K274" i="1"/>
  <c r="AD274" i="1"/>
  <c r="G73" i="1"/>
  <c r="I73" i="1" s="1"/>
  <c r="K73" i="1"/>
  <c r="AD73" i="1"/>
  <c r="G74" i="1"/>
  <c r="I74" i="1" s="1"/>
  <c r="K74" i="1"/>
  <c r="AD74" i="1"/>
  <c r="G75" i="1"/>
  <c r="I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L83" i="1" s="1"/>
  <c r="AD83" i="1"/>
  <c r="G102" i="1"/>
  <c r="I102" i="1" s="1"/>
  <c r="K102" i="1"/>
  <c r="AD102" i="1"/>
  <c r="G297" i="1"/>
  <c r="I297" i="1" s="1"/>
  <c r="L297" i="1" s="1"/>
  <c r="K297" i="1"/>
  <c r="AD297" i="1"/>
  <c r="G61" i="1"/>
  <c r="I61" i="1" s="1"/>
  <c r="K61" i="1"/>
  <c r="AD61" i="1"/>
  <c r="G105" i="1"/>
  <c r="I105" i="1" s="1"/>
  <c r="K105" i="1"/>
  <c r="AD105" i="1"/>
  <c r="G109" i="1"/>
  <c r="I109" i="1" s="1"/>
  <c r="K109" i="1"/>
  <c r="AD109" i="1"/>
  <c r="G110" i="1"/>
  <c r="I110" i="1" s="1"/>
  <c r="L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L114" i="1" s="1"/>
  <c r="AD114" i="1"/>
  <c r="G115" i="1"/>
  <c r="I115" i="1" s="1"/>
  <c r="L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L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72" i="1"/>
  <c r="I72" i="1" s="1"/>
  <c r="K72" i="1"/>
  <c r="AD72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L131" i="1" s="1"/>
  <c r="K131" i="1"/>
  <c r="AD131" i="1"/>
  <c r="G282" i="1"/>
  <c r="I282" i="1" s="1"/>
  <c r="K282" i="1"/>
  <c r="AD28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L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L151" i="1" s="1"/>
  <c r="K151" i="1"/>
  <c r="AD151" i="1"/>
  <c r="G152" i="1"/>
  <c r="I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K179" i="1"/>
  <c r="AD179" i="1"/>
  <c r="G180" i="1"/>
  <c r="I180" i="1" s="1"/>
  <c r="K180" i="1"/>
  <c r="AD180" i="1"/>
  <c r="G181" i="1"/>
  <c r="I181" i="1" s="1"/>
  <c r="K181" i="1"/>
  <c r="AD181" i="1"/>
  <c r="G182" i="1"/>
  <c r="I182" i="1" s="1"/>
  <c r="K182" i="1"/>
  <c r="AD182" i="1"/>
  <c r="G183" i="1"/>
  <c r="I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283" i="1"/>
  <c r="I283" i="1" s="1"/>
  <c r="K283" i="1"/>
  <c r="AD283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36" i="1"/>
  <c r="I36" i="1" s="1"/>
  <c r="K36" i="1"/>
  <c r="AD36" i="1"/>
  <c r="G213" i="1"/>
  <c r="I213" i="1" s="1"/>
  <c r="K213" i="1"/>
  <c r="AD213" i="1"/>
  <c r="G214" i="1"/>
  <c r="I214" i="1" s="1"/>
  <c r="K214" i="1"/>
  <c r="AD214" i="1"/>
  <c r="G215" i="1"/>
  <c r="I215" i="1" s="1"/>
  <c r="K215" i="1"/>
  <c r="AD215" i="1"/>
  <c r="G104" i="1"/>
  <c r="I104" i="1" s="1"/>
  <c r="K104" i="1"/>
  <c r="AD104" i="1"/>
  <c r="G194" i="1"/>
  <c r="I194" i="1" s="1"/>
  <c r="K194" i="1"/>
  <c r="AD194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65" i="1"/>
  <c r="I265" i="1" s="1"/>
  <c r="K265" i="1"/>
  <c r="AD265" i="1"/>
  <c r="G124" i="1"/>
  <c r="I124" i="1" s="1"/>
  <c r="K124" i="1"/>
  <c r="AD124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8" i="1"/>
  <c r="I28" i="1" s="1"/>
  <c r="K28" i="1"/>
  <c r="AD28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K231" i="1"/>
  <c r="AD231" i="1"/>
  <c r="G271" i="1"/>
  <c r="I271" i="1" s="1"/>
  <c r="K271" i="1"/>
  <c r="AD271" i="1"/>
  <c r="G233" i="1"/>
  <c r="I233" i="1" s="1"/>
  <c r="K233" i="1"/>
  <c r="AD233" i="1"/>
  <c r="G234" i="1"/>
  <c r="I234" i="1" s="1"/>
  <c r="K234" i="1"/>
  <c r="AD234" i="1"/>
  <c r="G217" i="1"/>
  <c r="I217" i="1" s="1"/>
  <c r="K217" i="1"/>
  <c r="AD217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K263" i="1"/>
  <c r="AD263" i="1"/>
  <c r="G264" i="1"/>
  <c r="I264" i="1" s="1"/>
  <c r="K264" i="1"/>
  <c r="AD264" i="1"/>
  <c r="G222" i="1"/>
  <c r="I222" i="1" s="1"/>
  <c r="K222" i="1"/>
  <c r="AD222" i="1"/>
  <c r="G266" i="1"/>
  <c r="I266" i="1" s="1"/>
  <c r="K266" i="1"/>
  <c r="AD266" i="1"/>
  <c r="G267" i="1"/>
  <c r="I267" i="1" s="1"/>
  <c r="K267" i="1"/>
  <c r="AD267" i="1"/>
  <c r="G268" i="1"/>
  <c r="I268" i="1" s="1"/>
  <c r="K268" i="1"/>
  <c r="AD268" i="1"/>
  <c r="G269" i="1"/>
  <c r="I269" i="1" s="1"/>
  <c r="K269" i="1"/>
  <c r="AD269" i="1"/>
  <c r="G270" i="1"/>
  <c r="I270" i="1" s="1"/>
  <c r="K270" i="1"/>
  <c r="AD270" i="1"/>
  <c r="G48" i="1"/>
  <c r="I48" i="1" s="1"/>
  <c r="K48" i="1"/>
  <c r="AD48" i="1"/>
  <c r="G232" i="1"/>
  <c r="I232" i="1" s="1"/>
  <c r="K232" i="1"/>
  <c r="AD232" i="1"/>
  <c r="G103" i="1"/>
  <c r="I103" i="1" s="1"/>
  <c r="K103" i="1"/>
  <c r="AD103" i="1"/>
  <c r="G212" i="1"/>
  <c r="I212" i="1" s="1"/>
  <c r="K212" i="1"/>
  <c r="AD212" i="1"/>
  <c r="G275" i="1"/>
  <c r="I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K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3" i="1" s="1"/>
  <c r="L312" i="1"/>
  <c r="A318" i="1"/>
  <c r="A319" i="1"/>
  <c r="X313" i="1"/>
  <c r="N313" i="1"/>
  <c r="S313" i="1"/>
  <c r="L100" i="1"/>
  <c r="L106" i="1"/>
  <c r="L107" i="1"/>
  <c r="L170" i="1"/>
  <c r="L37" i="1"/>
  <c r="L15" i="1"/>
  <c r="L109" i="1"/>
  <c r="L62" i="1"/>
  <c r="L50" i="1"/>
  <c r="L42" i="1"/>
  <c r="L30" i="1"/>
  <c r="L26" i="1"/>
  <c r="L272" i="1"/>
  <c r="L290" i="1"/>
  <c r="L121" i="1"/>
  <c r="L66" i="1"/>
  <c r="L58" i="1"/>
  <c r="L46" i="1"/>
  <c r="L38" i="1"/>
  <c r="L286" i="1"/>
  <c r="L223" i="1" l="1"/>
  <c r="L128" i="1"/>
  <c r="L60" i="1"/>
  <c r="L216" i="1"/>
  <c r="L304" i="1"/>
  <c r="L238" i="1"/>
  <c r="L207" i="1"/>
  <c r="L203" i="1"/>
  <c r="L195" i="1"/>
  <c r="L191" i="1"/>
  <c r="L187" i="1"/>
  <c r="L160" i="1"/>
  <c r="L156" i="1"/>
  <c r="L152" i="1"/>
  <c r="L148" i="1"/>
  <c r="L144" i="1"/>
  <c r="L140" i="1"/>
  <c r="L136" i="1"/>
  <c r="L282" i="1"/>
  <c r="L72" i="1"/>
  <c r="L120" i="1"/>
  <c r="L116" i="1"/>
  <c r="L111" i="1"/>
  <c r="L61" i="1"/>
  <c r="L65" i="1"/>
  <c r="L64" i="1"/>
  <c r="L57" i="1"/>
  <c r="L56" i="1"/>
  <c r="L53" i="1"/>
  <c r="L52" i="1"/>
  <c r="L49" i="1"/>
  <c r="L68" i="1"/>
  <c r="L45" i="1"/>
  <c r="L44" i="1"/>
  <c r="L33" i="1"/>
  <c r="L32" i="1"/>
  <c r="L21" i="1"/>
  <c r="L19" i="1"/>
  <c r="L227" i="1"/>
  <c r="L284" i="1"/>
  <c r="L288" i="1"/>
  <c r="L291" i="1"/>
  <c r="L292" i="1"/>
  <c r="L303" i="1"/>
  <c r="L249" i="1"/>
  <c r="L237" i="1"/>
  <c r="L221" i="1"/>
  <c r="L201" i="1"/>
  <c r="L189" i="1"/>
  <c r="L177" i="1"/>
  <c r="L150" i="1"/>
  <c r="L142" i="1"/>
  <c r="L138" i="1"/>
  <c r="L134" i="1"/>
  <c r="L130" i="1"/>
  <c r="L122" i="1"/>
  <c r="L102" i="1"/>
  <c r="L192" i="1"/>
  <c r="L188" i="1"/>
  <c r="L184" i="1"/>
  <c r="L180" i="1"/>
  <c r="L176" i="1"/>
  <c r="L161" i="1"/>
  <c r="L157" i="1"/>
  <c r="L153" i="1"/>
  <c r="L149" i="1"/>
  <c r="L145" i="1"/>
  <c r="L141" i="1"/>
  <c r="L137" i="1"/>
  <c r="L133" i="1"/>
  <c r="L129" i="1"/>
  <c r="L125" i="1"/>
  <c r="L117" i="1"/>
  <c r="L113" i="1"/>
  <c r="L105" i="1"/>
  <c r="L80" i="1"/>
  <c r="L76" i="1"/>
  <c r="L274" i="1"/>
  <c r="L235" i="1"/>
  <c r="L41" i="1"/>
  <c r="L29" i="1"/>
  <c r="L25" i="1"/>
  <c r="L204" i="1"/>
  <c r="L196" i="1"/>
  <c r="L200" i="1"/>
  <c r="L89" i="1"/>
  <c r="L258" i="1"/>
  <c r="L250" i="1"/>
  <c r="L246" i="1"/>
  <c r="L242" i="1"/>
  <c r="L190" i="1"/>
  <c r="L163" i="1"/>
  <c r="L39" i="1"/>
  <c r="L35" i="1"/>
  <c r="L31" i="1"/>
  <c r="L23" i="1"/>
  <c r="L18" i="1"/>
  <c r="L16" i="1"/>
  <c r="L264" i="1"/>
  <c r="L244" i="1"/>
  <c r="L271" i="1"/>
  <c r="L208" i="1"/>
  <c r="L252" i="1"/>
  <c r="L228" i="1"/>
  <c r="L240" i="1"/>
  <c r="L36" i="1"/>
  <c r="L260" i="1"/>
  <c r="L256" i="1"/>
  <c r="L248" i="1"/>
  <c r="L236" i="1"/>
  <c r="L224" i="1"/>
  <c r="L104" i="1"/>
  <c r="L5" i="1"/>
  <c r="L220" i="1"/>
  <c r="L263" i="1"/>
  <c r="L259" i="1"/>
  <c r="L255" i="1"/>
  <c r="L251" i="1"/>
  <c r="L247" i="1"/>
  <c r="L243" i="1"/>
  <c r="L239" i="1"/>
  <c r="L217" i="1"/>
  <c r="L231" i="1"/>
  <c r="L28" i="1"/>
  <c r="L124" i="1"/>
  <c r="L219" i="1"/>
  <c r="L215" i="1"/>
  <c r="L211" i="1"/>
  <c r="L199" i="1"/>
  <c r="L183" i="1"/>
  <c r="L179" i="1"/>
  <c r="L175" i="1"/>
  <c r="L4" i="1"/>
  <c r="L222" i="1"/>
  <c r="L261" i="1"/>
  <c r="L257" i="1"/>
  <c r="L245" i="1"/>
  <c r="L241" i="1"/>
  <c r="L233" i="1"/>
  <c r="L225" i="1"/>
  <c r="L213" i="1"/>
  <c r="L209" i="1"/>
  <c r="L205" i="1"/>
  <c r="L197" i="1"/>
  <c r="L193" i="1"/>
  <c r="L185" i="1"/>
  <c r="L181" i="1"/>
  <c r="L162" i="1"/>
  <c r="L158" i="1"/>
  <c r="L154" i="1"/>
  <c r="L146" i="1"/>
  <c r="L126" i="1"/>
  <c r="L118" i="1"/>
  <c r="L81" i="1"/>
  <c r="L77" i="1"/>
  <c r="L73" i="1"/>
  <c r="L69" i="1"/>
  <c r="L34" i="1"/>
  <c r="L22" i="1"/>
  <c r="L266" i="1"/>
  <c r="L265" i="1"/>
  <c r="L214" i="1"/>
  <c r="L210" i="1"/>
  <c r="L14" i="1"/>
  <c r="L279" i="1"/>
  <c r="L275" i="1"/>
  <c r="L48" i="1"/>
  <c r="L267" i="1"/>
  <c r="L40" i="1"/>
  <c r="L132" i="1"/>
  <c r="L24" i="1"/>
  <c r="L9" i="1"/>
  <c r="L295" i="1"/>
  <c r="L299" i="1"/>
  <c r="L300" i="1"/>
  <c r="L85" i="1"/>
  <c r="L93" i="1"/>
  <c r="L97" i="1"/>
  <c r="L294" i="1"/>
  <c r="L298" i="1"/>
  <c r="L84" i="1"/>
  <c r="L88" i="1"/>
  <c r="L92" i="1"/>
  <c r="L96" i="1"/>
  <c r="N317" i="1"/>
  <c r="L198" i="1"/>
  <c r="L283" i="1"/>
  <c r="L186" i="1"/>
  <c r="L182" i="1"/>
  <c r="L178" i="1"/>
  <c r="L159" i="1"/>
  <c r="L155" i="1"/>
  <c r="L147" i="1"/>
  <c r="L143" i="1"/>
  <c r="L135" i="1"/>
  <c r="L127" i="1"/>
  <c r="L123" i="1"/>
  <c r="L273" i="1"/>
  <c r="L99" i="1"/>
  <c r="L254" i="1"/>
  <c r="L230" i="1"/>
  <c r="L226" i="1"/>
  <c r="L218" i="1"/>
  <c r="L202" i="1"/>
  <c r="L262" i="1"/>
  <c r="L234" i="1"/>
  <c r="L206" i="1"/>
  <c r="L82" i="1"/>
  <c r="L78" i="1"/>
  <c r="L74" i="1"/>
  <c r="L70" i="1"/>
  <c r="L17" i="1"/>
  <c r="L13" i="1"/>
  <c r="L10" i="1"/>
  <c r="L6" i="1"/>
  <c r="L278" i="1"/>
  <c r="L212" i="1"/>
  <c r="L270" i="1"/>
  <c r="L79" i="1"/>
  <c r="L75" i="1"/>
  <c r="L71" i="1"/>
  <c r="L20" i="1"/>
  <c r="L11" i="1"/>
  <c r="L7" i="1"/>
  <c r="L87" i="1"/>
  <c r="L91" i="1"/>
  <c r="L95" i="1"/>
  <c r="L268" i="1"/>
  <c r="L253" i="1"/>
  <c r="L229" i="1"/>
  <c r="L194" i="1"/>
  <c r="L12" i="1"/>
  <c r="L8" i="1"/>
  <c r="L296" i="1"/>
  <c r="L86" i="1"/>
  <c r="L90" i="1"/>
  <c r="L94" i="1"/>
  <c r="L98" i="1"/>
  <c r="L280" i="1"/>
  <c r="L276" i="1"/>
  <c r="L232" i="1"/>
  <c r="L302" i="1"/>
  <c r="L277" i="1"/>
  <c r="L103" i="1"/>
  <c r="L269" i="1"/>
  <c r="K313" i="1"/>
  <c r="AD313" i="1"/>
  <c r="I313" i="1"/>
  <c r="G325" i="1" s="1"/>
  <c r="L301" i="1"/>
  <c r="G313" i="1"/>
  <c r="L313" i="1" l="1"/>
  <c r="G3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<sst xmlns="http://schemas.openxmlformats.org/spreadsheetml/2006/main" count="3218" uniqueCount="1103">
  <si>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</si>
  <si>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</si>
  <si>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</si>
  <si>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</si>
  <si>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</si>
  <si>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</si>
  <si>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</si>
  <si>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</si>
  <si>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</si>
  <si>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</si>
  <si>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</si>
  <si>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</si>
  <si>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</si>
  <si>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</si>
  <si>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</si>
  <si>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</si>
  <si>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</si>
  <si>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</si>
  <si>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</si>
  <si>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</si>
  <si>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</si>
  <si>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</si>
  <si>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</si>
  <si>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</si>
  <si>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</si>
  <si>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</si>
  <si>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</si>
  <si>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</si>
  <si>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</si>
  <si>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</si>
  <si>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</si>
  <si>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</si>
  <si>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</si>
  <si>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</si>
  <si>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</si>
  <si>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</si>
  <si>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</si>
  <si>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</si>
  <si>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</si>
  <si>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</si>
  <si>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</si>
  <si>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</si>
  <si>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</si>
  <si>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</si>
  <si>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</si>
  <si>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</si>
  <si>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</si>
  <si>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</si>
  <si>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</si>
  <si>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</si>
  <si>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</si>
  <si>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</si>
  <si>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</si>
  <si>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</si>
  <si>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</si>
  <si>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</si>
  <si>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</si>
  <si>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</si>
  <si>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</si>
  <si>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</si>
  <si>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</si>
  <si>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</si>
  <si>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</si>
  <si>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</si>
  <si>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</si>
  <si>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</si>
  <si>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</si>
  <si>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</si>
  <si>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</si>
  <si>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</si>
  <si>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</si>
  <si>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</si>
  <si>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</si>
  <si>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</si>
  <si>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</si>
  <si>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</si>
  <si>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</si>
  <si>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</si>
  <si>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</si>
  <si>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</si>
  <si>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</si>
  <si>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</si>
  <si>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</si>
  <si>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</si>
  <si>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</si>
  <si>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</si>
  <si>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</si>
  <si>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</si>
  <si>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</si>
  <si>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</si>
  <si>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</si>
  <si>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</si>
  <si>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</si>
  <si>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</si>
  <si>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</si>
  <si>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</si>
  <si>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</si>
  <si>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</si>
  <si>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</si>
  <si>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</si>
  <si>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</si>
  <si>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</si>
  <si>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</si>
  <si>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</si>
  <si>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</si>
  <si>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</si>
  <si>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</si>
  <si>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</si>
  <si>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</si>
  <si>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</si>
  <si>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</si>
  <si>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</si>
  <si>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</si>
  <si>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</si>
  <si>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</si>
  <si>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</si>
  <si>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</si>
  <si>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</si>
  <si>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</si>
  <si>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</si>
  <si>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</si>
  <si>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</si>
  <si>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</si>
  <si>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</si>
  <si>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</si>
  <si>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</si>
  <si>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</si>
  <si>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</si>
  <si>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</si>
  <si>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</si>
  <si>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</si>
  <si>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</si>
  <si>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</si>
  <si>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</si>
  <si>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</si>
  <si>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</si>
  <si>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</si>
  <si>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</si>
  <si>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</si>
  <si>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</si>
  <si>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</si>
  <si>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</si>
  <si>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</si>
  <si>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</si>
  <si>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</si>
  <si>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</si>
  <si>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</si>
  <si>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</si>
  <si>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</si>
  <si>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</si>
  <si>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</si>
  <si>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</si>
  <si>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</si>
  <si>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</si>
  <si>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</si>
  <si>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</si>
  <si>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</si>
  <si>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</si>
  <si>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</si>
  <si>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</si>
  <si>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</si>
  <si>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</si>
  <si>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</si>
  <si>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</si>
  <si>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</si>
  <si>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</si>
  <si>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</si>
  <si>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</si>
  <si>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</si>
  <si>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</si>
  <si>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</si>
  <si>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</si>
  <si>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</si>
  <si>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</si>
  <si>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</si>
  <si>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</si>
  <si>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</si>
  <si>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</si>
  <si>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</si>
  <si>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</si>
  <si>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</si>
  <si>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</si>
  <si>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</si>
  <si>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</si>
  <si>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</si>
  <si>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</si>
  <si>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</si>
  <si>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</si>
  <si>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</si>
  <si>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</si>
  <si>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</si>
  <si>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</si>
  <si>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</si>
  <si>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</si>
  <si>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</si>
  <si>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</si>
  <si>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</si>
  <si>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</si>
  <si>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</si>
  <si>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</si>
  <si>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</si>
  <si>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</si>
  <si>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</si>
  <si>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</si>
  <si>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</si>
  <si>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</si>
  <si>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</si>
  <si>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</si>
  <si>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</si>
  <si>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</si>
  <si>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</si>
  <si>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</si>
  <si>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</si>
  <si>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</si>
  <si>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</si>
  <si>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</si>
  <si>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</si>
  <si>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</si>
  <si>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</si>
  <si>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</si>
  <si>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</si>
  <si>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</si>
  <si>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</si>
  <si>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</si>
  <si>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</si>
  <si>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</si>
  <si>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</si>
  <si>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</si>
  <si>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</si>
  <si>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</si>
  <si>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</si>
  <si>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</si>
  <si>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</si>
  <si>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</si>
  <si>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</si>
  <si>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</si>
  <si>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</si>
  <si>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</si>
  <si>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</si>
  <si>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</si>
  <si>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</si>
  <si>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</si>
  <si>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</si>
  <si>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</si>
  <si>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</si>
  <si>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</si>
  <si>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</si>
  <si>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</si>
  <si>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</si>
  <si>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</si>
  <si>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</si>
  <si>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</si>
  <si>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</si>
  <si>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</si>
  <si>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</si>
  <si>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</si>
  <si>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</si>
  <si>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</si>
  <si>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</si>
  <si>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</si>
  <si>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</si>
  <si>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</si>
  <si>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</si>
  <si>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</si>
  <si>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</si>
  <si>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</si>
  <si>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</si>
  <si>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</si>
  <si>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</si>
  <si>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</si>
  <si>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</si>
  <si>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</si>
  <si>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</si>
  <si>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</si>
  <si>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</si>
  <si>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</si>
  <si>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</si>
  <si>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</si>
  <si>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</si>
  <si>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</si>
  <si>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</si>
  <si>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</si>
  <si>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</si>
  <si>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</si>
  <si>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</si>
  <si>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</si>
  <si>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</si>
  <si>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</si>
  <si>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</si>
  <si>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</si>
  <si>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</si>
  <si>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</si>
  <si>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</si>
  <si>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</si>
  <si>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</si>
  <si>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</si>
  <si>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</si>
  <si>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</si>
  <si>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</si>
  <si>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</si>
  <si>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</si>
  <si>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</si>
  <si>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</si>
  <si>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</si>
  <si>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</si>
  <si>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</si>
  <si>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</si>
  <si>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</si>
  <si>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</si>
  <si>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</si>
  <si>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</si>
  <si>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</si>
  <si>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</si>
  <si>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</si>
  <si>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</si>
  <si>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</si>
  <si>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</si>
  <si>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</si>
  <si>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</si>
  <si>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</si>
  <si>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</si>
  <si>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</si>
  <si>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</si>
  <si>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</si>
  <si>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</si>
  <si>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</si>
  <si>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</si>
  <si>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</si>
  <si>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</si>
  <si>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</si>
  <si>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</si>
  <si>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</si>
  <si>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</si>
  <si>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</si>
  <si>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</si>
  <si>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</si>
  <si>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</si>
  <si>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</si>
  <si>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</si>
  <si>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</si>
  <si>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</si>
  <si>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</si>
  <si>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</si>
  <si>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</si>
  <si>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</si>
  <si>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</si>
  <si>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</si>
  <si>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</si>
  <si>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</si>
  <si>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</si>
  <si>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</si>
  <si>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</si>
  <si>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</si>
  <si>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</si>
  <si>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</si>
  <si>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</si>
  <si>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</si>
  <si>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</si>
  <si>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</si>
  <si>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</si>
  <si>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</si>
  <si>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</si>
  <si>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</si>
  <si>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</si>
  <si>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</si>
  <si>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</si>
  <si>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</si>
  <si>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</si>
  <si>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</si>
  <si>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</si>
  <si>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</si>
  <si>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</si>
  <si>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</si>
  <si>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</si>
  <si>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</si>
  <si>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</si>
  <si>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</si>
  <si>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</si>
  <si>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</si>
  <si>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</si>
  <si>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</si>
  <si>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</si>
  <si>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</si>
  <si>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</si>
  <si>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</si>
  <si>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</si>
  <si>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</si>
  <si>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</si>
  <si>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</si>
  <si>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</si>
  <si>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</si>
  <si>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</si>
  <si>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</si>
  <si>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</si>
  <si>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</si>
  <si>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</si>
  <si>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</si>
  <si>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</si>
  <si>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</si>
  <si>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</si>
  <si>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</si>
  <si>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</si>
  <si>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</si>
  <si>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</si>
  <si>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</si>
  <si>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</si>
  <si>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</si>
  <si>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</si>
  <si>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</si>
  <si>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</si>
  <si>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</si>
  <si>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</si>
  <si>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</si>
  <si>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</si>
  <si>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</si>
  <si>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</si>
  <si>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</si>
  <si>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</si>
  <si>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</si>
  <si>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</si>
  <si>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</si>
  <si>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</si>
  <si>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</si>
  <si>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</si>
  <si>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</si>
  <si>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</si>
  <si>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</si>
  <si>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</si>
  <si>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</si>
  <si>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</si>
  <si>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</si>
  <si>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</si>
  <si>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</si>
  <si>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</si>
  <si>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</si>
  <si>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</si>
  <si>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</si>
  <si>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</si>
  <si>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</si>
  <si>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</si>
  <si>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</si>
  <si>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</si>
  <si>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</si>
  <si>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</si>
  <si>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</si>
  <si>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</si>
  <si>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</si>
  <si>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</si>
  <si>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</si>
  <si>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</si>
  <si>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</si>
  <si>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</si>
  <si>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</si>
  <si>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</si>
  <si>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</si>
  <si>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</si>
  <si>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</si>
  <si>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</si>
  <si>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</si>
  <si>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</si>
  <si>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</si>
  <si>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</si>
  <si>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</si>
  <si>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</si>
  <si>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</si>
  <si>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</si>
  <si>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</si>
  <si>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</si>
  <si>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</si>
  <si>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</si>
  <si>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</si>
  <si>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</si>
  <si>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</si>
  <si>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</si>
  <si>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</si>
  <si>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</si>
  <si>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</si>
  <si>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</si>
  <si>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</si>
  <si>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</si>
  <si>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</si>
  <si>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</si>
  <si>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</si>
  <si>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</si>
  <si>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</si>
  <si>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</si>
  <si>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</si>
  <si>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</si>
  <si>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</si>
  <si>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</si>
  <si>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</si>
  <si>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</si>
  <si>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</si>
  <si>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</si>
  <si>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</si>
  <si>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</si>
  <si>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</si>
  <si>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</si>
  <si>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</si>
  <si>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</si>
  <si>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</si>
  <si>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</si>
  <si>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</si>
  <si>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</si>
  <si>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</si>
  <si>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</si>
  <si>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</si>
  <si>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</si>
  <si>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</si>
  <si>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</si>
  <si>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</si>
  <si>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</si>
  <si>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</si>
  <si>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</si>
  <si>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</si>
  <si>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</si>
  <si>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</si>
  <si>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</si>
  <si>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</si>
  <si>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</si>
  <si>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</si>
  <si>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</si>
  <si>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</si>
  <si>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</si>
  <si>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</si>
  <si>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</si>
  <si>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</si>
  <si>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</si>
  <si>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</si>
  <si>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</si>
  <si>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</si>
  <si>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</si>
  <si>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</si>
  <si>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</si>
  <si>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</si>
  <si>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</si>
  <si>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</si>
  <si>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</si>
  <si>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</si>
  <si>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</si>
  <si>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</si>
  <si>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</si>
  <si>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</si>
  <si>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</si>
  <si>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</si>
  <si>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</si>
  <si>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</si>
  <si>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</si>
  <si>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</si>
  <si>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</si>
  <si>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</si>
  <si>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</si>
  <si>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</si>
  <si>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</si>
  <si>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</si>
  <si>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</si>
  <si>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</si>
  <si>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</si>
  <si>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</si>
  <si>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</si>
  <si>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</si>
  <si>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</si>
  <si>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</si>
  <si>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</si>
  <si>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</si>
  <si>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</si>
  <si>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</si>
  <si>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</si>
  <si>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</si>
  <si>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</si>
  <si>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</si>
  <si>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</si>
  <si>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</si>
  <si>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</si>
  <si>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</si>
  <si>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</si>
  <si>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</si>
  <si>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</si>
  <si>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</si>
  <si>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</si>
  <si>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</si>
  <si>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</si>
  <si>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</si>
  <si>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</si>
  <si>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</si>
  <si>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</si>
  <si>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</si>
  <si>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</si>
  <si>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</si>
  <si>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</si>
  <si>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</si>
  <si>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</si>
  <si>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</si>
  <si>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</si>
  <si>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</si>
  <si>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</si>
  <si>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</si>
  <si>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</si>
  <si>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</si>
  <si>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</si>
  <si>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</si>
  <si>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</si>
  <si>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</si>
  <si>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</si>
  <si>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</si>
  <si>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</si>
  <si>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</si>
  <si>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</si>
  <si>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</si>
  <si>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</si>
  <si>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</si>
  <si>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</si>
  <si>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</si>
  <si>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</si>
  <si>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</si>
  <si>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</si>
  <si>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</si>
  <si>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</si>
  <si>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</si>
  <si>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</si>
  <si>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</si>
  <si>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</si>
  <si>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</si>
  <si>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</si>
  <si>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</si>
  <si>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</si>
  <si>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</si>
  <si>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</si>
  <si>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</si>
  <si>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</si>
  <si>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</si>
  <si>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</si>
  <si>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</si>
  <si>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</si>
  <si>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</si>
  <si>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</si>
  <si>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</si>
  <si>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</si>
  <si>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</si>
  <si>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</si>
  <si>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</si>
  <si>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</si>
  <si>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</si>
  <si>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</si>
  <si>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</si>
  <si>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</si>
  <si>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</si>
  <si>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</si>
  <si>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</si>
  <si>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</si>
  <si>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</si>
  <si>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</si>
  <si>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</si>
  <si>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</si>
  <si>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</si>
  <si>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</si>
  <si>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</si>
  <si>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</si>
  <si>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</si>
  <si>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</si>
  <si>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</si>
  <si>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</si>
  <si>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</si>
  <si>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</si>
  <si>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</si>
  <si>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</si>
  <si>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</si>
  <si>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</si>
  <si>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</si>
  <si>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</si>
  <si>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</si>
  <si>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</si>
  <si>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</si>
  <si>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</si>
  <si>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</si>
  <si>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</si>
  <si>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</si>
  <si>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</si>
  <si>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</si>
  <si>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</si>
  <si>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</si>
  <si>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</si>
  <si>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</si>
  <si>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</si>
  <si>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</si>
  <si>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</si>
  <si>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</si>
  <si>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</si>
  <si>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</si>
  <si>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</si>
  <si>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</si>
  <si>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</si>
  <si>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</si>
  <si>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</si>
  <si>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</si>
  <si>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</si>
  <si>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</si>
  <si>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</si>
  <si>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</si>
  <si>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</si>
  <si>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</si>
  <si>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</si>
  <si>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</si>
  <si>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</si>
  <si>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</si>
  <si>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</si>
  <si>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</si>
  <si>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</si>
  <si>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</si>
  <si>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</si>
  <si>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</si>
  <si>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</si>
  <si>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</si>
  <si>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</si>
  <si>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</si>
  <si>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</si>
  <si>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</si>
  <si>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</si>
  <si>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</si>
  <si>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</si>
  <si>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</si>
  <si>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</si>
  <si>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</si>
  <si>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</si>
  <si>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</si>
  <si>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</si>
  <si>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</si>
  <si>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</si>
  <si>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</si>
  <si>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</si>
  <si>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</si>
  <si>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</si>
  <si>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</si>
  <si>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</si>
  <si>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</si>
  <si>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</si>
  <si>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</si>
  <si>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</si>
  <si>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</si>
  <si>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</si>
  <si>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</si>
  <si>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</si>
  <si>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</si>
  <si>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</si>
  <si>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</si>
  <si>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</si>
  <si>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</si>
  <si>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</si>
  <si>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</si>
  <si>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</si>
  <si>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</si>
  <si>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</si>
  <si>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</si>
  <si>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</si>
  <si>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</si>
  <si>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</si>
  <si>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</si>
  <si>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</si>
  <si>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</si>
  <si>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</si>
  <si>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</si>
  <si>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</si>
  <si>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</si>
  <si>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</si>
  <si>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</si>
  <si>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</si>
  <si>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</si>
  <si>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</si>
  <si>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</si>
  <si>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</si>
  <si>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</si>
  <si>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</si>
  <si>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</si>
  <si>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</si>
  <si>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</si>
  <si>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</si>
  <si>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</si>
  <si>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</si>
  <si>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</si>
  <si>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</si>
  <si>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</si>
  <si>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</si>
  <si>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</si>
  <si>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</si>
  <si>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</si>
  <si>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</si>
  <si>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</si>
  <si>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</si>
  <si>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</si>
  <si>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</si>
  <si>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</si>
  <si>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</si>
  <si>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</si>
  <si>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</si>
  <si>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</si>
  <si>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</si>
  <si>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</si>
  <si>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</si>
  <si>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</si>
  <si>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</si>
  <si>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</si>
  <si>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</si>
  <si>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</si>
  <si>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</si>
  <si>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</si>
  <si>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</si>
  <si>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</si>
  <si>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</si>
  <si>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</si>
  <si>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</si>
  <si>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</si>
  <si>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</si>
  <si>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</si>
  <si>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</si>
  <si>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</si>
  <si>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</si>
  <si>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</si>
  <si>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</si>
  <si>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</si>
  <si>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</si>
  <si>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</si>
  <si>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</si>
  <si>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</si>
  <si>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</si>
  <si>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</si>
  <si>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</si>
  <si>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</si>
  <si>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</si>
  <si>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</si>
  <si>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</si>
  <si>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</si>
  <si>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</si>
  <si>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</si>
  <si>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</si>
  <si>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</si>
  <si>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</si>
  <si>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</si>
  <si>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</si>
  <si>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</si>
  <si>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</si>
  <si>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</si>
  <si>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</si>
  <si>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</si>
  <si>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</si>
  <si>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</si>
  <si>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</si>
  <si>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</si>
  <si>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</si>
  <si>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</si>
  <si>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</si>
  <si>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</si>
  <si>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</si>
  <si>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</si>
  <si>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</si>
  <si>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</si>
  <si>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</si>
  <si>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</si>
  <si>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</si>
  <si>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</si>
  <si>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</si>
  <si>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</si>
  <si>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</si>
  <si>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</si>
  <si>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</si>
  <si>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</si>
  <si>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</si>
  <si>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</si>
  <si>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</si>
  <si>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</si>
  <si>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</si>
  <si>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</si>
  <si>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</si>
  <si>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</si>
  <si>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</si>
  <si>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</si>
  <si>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</si>
  <si>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</si>
  <si>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</si>
  <si>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</si>
  <si>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</si>
  <si>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</si>
  <si>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</si>
  <si>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</si>
  <si>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</si>
  <si>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</si>
  <si>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</si>
  <si>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</si>
  <si>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</si>
  <si>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</si>
  <si>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</si>
  <si>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</si>
  <si>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</si>
  <si>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</si>
  <si>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</si>
  <si>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</si>
  <si>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</si>
  <si>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</si>
  <si>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</si>
  <si>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</si>
  <si>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</si>
  <si>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</si>
  <si>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</si>
  <si>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</si>
  <si>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</si>
  <si>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</si>
  <si>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</si>
  <si>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</si>
  <si>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</si>
  <si>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</si>
  <si>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</si>
  <si>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</si>
  <si>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</si>
  <si>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</si>
  <si>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</si>
  <si>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</si>
  <si>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</si>
  <si>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</si>
  <si>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</si>
  <si>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</si>
  <si>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</si>
  <si>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</si>
  <si>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</si>
  <si>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</si>
  <si>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</si>
  <si>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</si>
  <si>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</si>
  <si>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</si>
  <si>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</si>
  <si>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</si>
  <si>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</si>
  <si>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</si>
  <si>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</si>
  <si>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</si>
  <si>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</si>
  <si>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</si>
  <si>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</si>
  <si>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</si>
  <si>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</si>
  <si>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</si>
  <si>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</si>
  <si>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</si>
  <si>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</si>
  <si>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</si>
  <si>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</si>
  <si>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</si>
  <si>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</si>
  <si>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</si>
  <si>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</si>
  <si>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</si>
  <si>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</si>
  <si>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</si>
  <si>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</si>
  <si>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</si>
  <si>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</si>
  <si>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</si>
  <si>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</si>
  <si>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</si>
  <si>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</si>
  <si>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</si>
  <si>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</si>
  <si>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</si>
  <si>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</si>
  <si>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</si>
  <si>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</si>
  <si>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</si>
  <si>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</si>
  <si>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</si>
  <si>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</si>
  <si>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</si>
  <si>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</si>
  <si>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</si>
  <si>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</si>
  <si>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</si>
  <si>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</si>
  <si>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</si>
  <si>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</si>
  <si>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</si>
  <si>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</si>
  <si>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</si>
  <si>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</si>
  <si>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</si>
  <si>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</si>
  <si>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</si>
  <si>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</si>
  <si>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</si>
  <si>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</si>
  <si>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</si>
  <si>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</si>
  <si>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</si>
  <si>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</si>
  <si>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</si>
  <si>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</si>
  <si>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</si>
  <si>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</si>
  <si>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</si>
  <si>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</si>
  <si>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</si>
  <si>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</si>
  <si>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</si>
  <si>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</si>
  <si>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</si>
  <si>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</si>
  <si>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</si>
  <si>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</si>
  <si>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</si>
  <si>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</si>
  <si>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</si>
  <si>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</si>
  <si>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</si>
  <si>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</si>
  <si>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</si>
  <si>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</si>
  <si>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</si>
  <si>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</si>
  <si>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</si>
  <si>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</si>
  <si>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</si>
  <si>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</si>
  <si>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</si>
  <si>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</si>
  <si>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</si>
  <si>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</si>
  <si>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</si>
  <si>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</si>
  <si>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</si>
  <si>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</si>
  <si>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</si>
  <si>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</si>
  <si>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</si>
  <si>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</si>
  <si>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</si>
  <si>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</si>
  <si>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</si>
  <si>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</si>
  <si>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</si>
  <si>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</si>
  <si>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</si>
  <si>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</si>
  <si>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</si>
  <si>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</si>
  <si>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</si>
  <si>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</si>
  <si>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</si>
  <si>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</si>
  <si>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</si>
  <si>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</si>
  <si>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</si>
  <si>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</si>
  <si>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</si>
  <si>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</si>
  <si>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</si>
  <si>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</si>
  <si>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</si>
  <si>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</si>
  <si>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</si>
  <si>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</si>
  <si>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</si>
  <si>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</si>
  <si>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</si>
  <si>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</si>
  <si>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</si>
  <si>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</si>
  <si>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</si>
  <si>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</si>
  <si>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</si>
  <si>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</si>
  <si>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</si>
  <si>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</si>
  <si>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</si>
  <si>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</si>
  <si>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</si>
  <si>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</si>
  <si>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</si>
  <si>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</si>
  <si>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ALI MZE</t>
  </si>
  <si>
    <t>MELIA</t>
  </si>
  <si>
    <t>ANTOINE</t>
  </si>
  <si>
    <t>DOUMBOUYA</t>
  </si>
  <si>
    <t>AISSATA</t>
  </si>
  <si>
    <t>DIOUMA</t>
  </si>
  <si>
    <t>7171384</t>
  </si>
  <si>
    <t>7171383</t>
  </si>
  <si>
    <t>7171381</t>
  </si>
  <si>
    <t>7171385</t>
  </si>
  <si>
    <t>ACKER</t>
  </si>
  <si>
    <t>SUZANNE</t>
  </si>
  <si>
    <t>1000071</t>
  </si>
  <si>
    <t>MADIE</t>
  </si>
  <si>
    <t>0000300</t>
  </si>
  <si>
    <t>NORBERTO</t>
  </si>
  <si>
    <t>DJAMEL</t>
  </si>
  <si>
    <t>1411978</t>
  </si>
  <si>
    <t>ARNAL</t>
  </si>
  <si>
    <t>HADROT</t>
  </si>
  <si>
    <t>CALIE</t>
  </si>
  <si>
    <t>9646048</t>
  </si>
  <si>
    <t>0261501</t>
  </si>
  <si>
    <t>JOIA</t>
  </si>
  <si>
    <t>AMINATA</t>
  </si>
  <si>
    <t>PAVLOVA-MEUNIER</t>
  </si>
  <si>
    <t>PETYA</t>
  </si>
  <si>
    <t>CAMARA</t>
  </si>
  <si>
    <t>GOUNDO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</si>
</sst>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220134</xdr:colOff>
      <xdr:row>328</xdr:row>
      <xdr:rowOff>20398</xdr:rowOff>
    </xdr:from>
    <xdr:to>
      <xdr:col>4</xdr:col>
      <xdr:colOff>686859</xdr:colOff>
      <xdr:row>362</xdr:row>
      <xdr:rowOff>103140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34" y="61081998"/>
          <a:ext cx="4192058" cy="582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J351"/>
  <sheetViews>
    <sheetView tabSelected="1" zoomScale="69" zoomScaleNormal="70" workbookViewId="0">
      <pane xSplit="9" ySplit="2" topLeftCell="J28" activePane="bottomRight" state="frozen"/>
      <selection activeCell="C1" sqref="C1"/>
      <selection pane="topRight" activeCell="C1" sqref="C1"/>
      <selection pane="bottomLeft" activeCell="C1" sqref="C1"/>
      <selection pane="bottomRight" activeCell="G324" sqref="G324"/>
    </sheetView>
  </sheetViews>
  <sheetFormatPr baseColWidth="10" defaultColWidth="9.1640625" defaultRowHeight="13" x14ac:dyDescent="0.15"/>
  <cols>
    <col min="1" max="1" width="5.5" style="89" customWidth="1"/>
    <col min="2" max="2" width="12.6640625" style="181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280" customWidth="1"/>
    <col min="37" max="16384" width="9.1640625" style="1"/>
  </cols>
  <sheetData>
    <row r="1" spans="1:36" s="2" customFormat="1" ht="14" x14ac:dyDescent="0.1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5" thickBot="1" x14ac:dyDescent="0.2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hidden="1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hidden="1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hidden="1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hidden="1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hidden="1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hidden="1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hidden="1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hidden="1" customHeight="1" x14ac:dyDescent="0.15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836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hidden="1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hidden="1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hidden="1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>
        <v>44865</v>
      </c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hidden="1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>
        <v>44865</v>
      </c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hidden="1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hidden="1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hidden="1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hidden="1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hidden="1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hidden="1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hidden="1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hidden="1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hidden="1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hidden="1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hidden="1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hidden="1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hidden="1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979</v>
      </c>
      <c r="E28" s="18" t="s">
        <v>839</v>
      </c>
      <c r="F28" s="19">
        <v>41664</v>
      </c>
      <c r="G28" s="32">
        <f>IF(OR($C28="",$C28="DIR",$C28="ARB"),0,IF($C28="LOI",175,IF($C28="BAB",90,IF($C28="FIT",190,IF($F28&lt;=VALUE("01/01/2005"),220,IF($F28&lt;=VALUE("01/01/2008"),190,IF($F28&lt;=VALUE("01/01/2012"),170,IF($F28&lt;=VALUE("01/01/2014"),160,145))))))))</f>
        <v>145</v>
      </c>
      <c r="H28" s="12" t="s">
        <v>30</v>
      </c>
      <c r="I28" s="33">
        <f>IF(OR(H28="Non",H28=""),G28,MAX(0,G28-15))</f>
        <v>145</v>
      </c>
      <c r="J28" s="11"/>
      <c r="K28" s="34">
        <f>SUM(N28,S28,X28)</f>
        <v>145</v>
      </c>
      <c r="L28" s="35">
        <f>IF(D28="","",I28-K28)</f>
        <v>0</v>
      </c>
      <c r="M28" s="37" t="s">
        <v>107</v>
      </c>
      <c r="N28" s="38">
        <v>145</v>
      </c>
      <c r="O28" s="150" t="s">
        <v>840</v>
      </c>
      <c r="P28" s="146" t="s">
        <v>133</v>
      </c>
      <c r="Q28" s="39">
        <v>44831</v>
      </c>
      <c r="R28" s="199"/>
      <c r="S28" s="200"/>
      <c r="T28" s="201"/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>IF(OR(AC28&lt;&gt;"Oui",C28&lt;&gt;"JOU"),"",IF(F28&lt;VALUE("01/01/2006"),154,IF(F28&lt;VALUE("01/01/2010"),79,0)))</f>
        <v/>
      </c>
      <c r="AE28" s="28"/>
      <c r="AF28" s="29"/>
      <c r="AG28" s="30"/>
      <c r="AH28" s="188" t="s">
        <v>1050</v>
      </c>
      <c r="AI28" s="188"/>
      <c r="AJ28" s="188"/>
    </row>
    <row r="29" spans="1:36" s="4" customFormat="1" ht="15" hidden="1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>IF(OR($C29="",$C29="DIR",$C29="ARB"),0,IF($C29="LOI",175,IF($C29="BAB",90,IF($C29="FIT",190,IF($F29&lt;=VALUE("01/01/2005"),220,IF($F29&lt;=VALUE("01/01/2008"),190,IF($F29&lt;=VALUE("01/01/2012"),170,IF($F29&lt;=VALUE("01/01/2014"),160,145))))))))</f>
        <v>170</v>
      </c>
      <c r="H29" s="12" t="s">
        <v>30</v>
      </c>
      <c r="I29" s="33">
        <f>IF(OR(H29="Non",H29=""),G29,MAX(0,G29-15))</f>
        <v>170</v>
      </c>
      <c r="J29" s="11"/>
      <c r="K29" s="34">
        <f>SUM(N29,S29,X29)</f>
        <v>169.98</v>
      </c>
      <c r="L29" s="35">
        <f>IF(D29="","",I29-K29)</f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>IF(OR(AC29&lt;&gt;"Oui",C29&lt;&gt;"JOU"),"",IF(F29&lt;VALUE("01/01/2006"),154,IF(F29&lt;VALUE("01/01/2010"),79,0)))</f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hidden="1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>IF(OR($C30="",$C30="DIR",$C30="ARB"),0,IF($C30="LOI",175,IF($C30="BAB",90,IF($C30="FIT",190,IF($F30&lt;=VALUE("01/01/2005"),220,IF($F30&lt;=VALUE("01/01/2008"),190,IF($F30&lt;=VALUE("01/01/2012"),170,IF($F30&lt;=VALUE("01/01/2014"),160,145))))))))</f>
        <v>170</v>
      </c>
      <c r="H30" s="12" t="s">
        <v>30</v>
      </c>
      <c r="I30" s="33">
        <f>IF(OR(H30="Non",H30=""),G30,MAX(0,G30-15))</f>
        <v>170</v>
      </c>
      <c r="J30" s="11"/>
      <c r="K30" s="34">
        <f>SUM(N30,S30,X30)</f>
        <v>170</v>
      </c>
      <c r="L30" s="35">
        <f>IF(D30="","",I30-K30)</f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>IF(OR(AC30&lt;&gt;"Oui",C30&lt;&gt;"JOU"),"",IF(F30&lt;VALUE("01/01/2006"),154,IF(F30&lt;VALUE("01/01/2010"),79,0)))</f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hidden="1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>IF(OR($C31="",$C31="DIR",$C31="ARB"),0,IF($C31="LOI",175,IF($C31="BAB",90,IF($C31="FIT",190,IF($F31&lt;=VALUE("01/01/2005"),220,IF($F31&lt;=VALUE("01/01/2008"),190,IF($F31&lt;=VALUE("01/01/2012"),170,IF($F31&lt;=VALUE("01/01/2014"),160,145))))))))</f>
        <v>170</v>
      </c>
      <c r="H31" s="12" t="s">
        <v>30</v>
      </c>
      <c r="I31" s="33">
        <f>IF(OR(H31="Non",H31=""),G31,MAX(0,G31-15))</f>
        <v>170</v>
      </c>
      <c r="J31" s="11"/>
      <c r="K31" s="34">
        <f>SUM(N31,S31,X31)</f>
        <v>170</v>
      </c>
      <c r="L31" s="35">
        <f>IF(D31="","",I31-K31)</f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>IF(OR(AC31&lt;&gt;"Oui",C31&lt;&gt;"JOU"),"",IF(F31&lt;VALUE("01/01/2006"),154,IF(F31&lt;VALUE("01/01/2010"),79,0)))</f>
        <v/>
      </c>
      <c r="AE31" s="28"/>
      <c r="AF31" s="29"/>
      <c r="AG31" s="30"/>
      <c r="AH31" s="187" t="s">
        <v>175</v>
      </c>
      <c r="AI31" s="187"/>
      <c r="AJ31" s="187"/>
    </row>
    <row r="32" spans="1:36" ht="15" hidden="1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>IF(OR($C32="",$C32="DIR",$C32="ARB"),0,IF($C32="LOI",175,IF($C32="BAB",90,IF($C32="FIT",190,IF($F32&lt;=VALUE("01/01/2005"),220,IF($F32&lt;=VALUE("01/01/2008"),190,IF($F32&lt;=VALUE("01/01/2012"),170,IF($F32&lt;=VALUE("01/01/2014"),160,145))))))))</f>
        <v>170</v>
      </c>
      <c r="H32" s="12" t="s">
        <v>30</v>
      </c>
      <c r="I32" s="33">
        <f>IF(OR(H32="Non",H32=""),G32,MAX(0,G32-15))</f>
        <v>170</v>
      </c>
      <c r="J32" s="11"/>
      <c r="K32" s="34">
        <f>SUM(N32,S32,X32)</f>
        <v>170</v>
      </c>
      <c r="L32" s="35">
        <f>IF(D32="","",I32-K32)</f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>IF(OR(AC32&lt;&gt;"Oui",C32&lt;&gt;"JOU"),"",IF(F32&lt;VALUE("01/01/2006"),154,IF(F32&lt;VALUE("01/01/2010"),79,0)))</f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hidden="1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>IF(OR($C33="",$C33="DIR",$C33="ARB"),0,IF($C33="LOI",175,IF($C33="BAB",90,IF($C33="FIT",190,IF($F33&lt;=VALUE("01/01/2005"),220,IF($F33&lt;=VALUE("01/01/2008"),190,IF($F33&lt;=VALUE("01/01/2012"),170,IF($F33&lt;=VALUE("01/01/2014"),160,145))))))))</f>
        <v>190</v>
      </c>
      <c r="H33" s="12" t="s">
        <v>30</v>
      </c>
      <c r="I33" s="33">
        <f>IF(OR(H33="Non",H33=""),G33,MAX(0,G33-15))</f>
        <v>190</v>
      </c>
      <c r="J33" s="11"/>
      <c r="K33" s="34">
        <f>SUM(N33,S33,X33)</f>
        <v>345</v>
      </c>
      <c r="L33" s="35">
        <f>IF(D33="","",I33-K33)</f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>IF(OR(AC33&lt;&gt;"Oui",C33&lt;&gt;"JOU"),"",IF(F33&lt;VALUE("01/01/2006"),154,IF(F33&lt;VALUE("01/01/2010"),79,0)))</f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hidden="1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>IF(OR($C34="",$C34="DIR",$C34="ARB"),0,IF($C34="LOI",175,IF($C34="BAB",90,IF($C34="FIT",190,IF($F34&lt;=VALUE("01/01/2005"),220,IF($F34&lt;=VALUE("01/01/2008"),190,IF($F34&lt;=VALUE("01/01/2012"),170,IF($F34&lt;=VALUE("01/01/2014"),160,145))))))))</f>
        <v>170</v>
      </c>
      <c r="H34" s="12" t="s">
        <v>46</v>
      </c>
      <c r="I34" s="33">
        <f>IF(OR(H34="Non",H34=""),G34,MAX(0,G34-15))</f>
        <v>155</v>
      </c>
      <c r="J34" s="11"/>
      <c r="K34" s="34">
        <f>SUM(N34,S34,X34)</f>
        <v>0</v>
      </c>
      <c r="L34" s="35">
        <f>IF(D34="","",I34-K34)</f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>IF(OR(AC34&lt;&gt;"Oui",C34&lt;&gt;"JOU"),"",IF(F34&lt;VALUE("01/01/2006"),154,IF(F34&lt;VALUE("01/01/2010"),79,0)))</f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hidden="1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>IF(OR(H35="Non",H35=""),G35,MAX(0,G35-15))</f>
        <v>170</v>
      </c>
      <c r="J35" s="11"/>
      <c r="K35" s="34">
        <f>SUM(N35,S35,X35)</f>
        <v>170</v>
      </c>
      <c r="L35" s="35">
        <f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>IF(OR(AC35&lt;&gt;"Oui",C35&lt;&gt;"JOU"),"",IF(F35&lt;VALUE("01/01/2006"),154,IF(F35&lt;VALUE("01/01/2010"),79,0)))</f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794</v>
      </c>
      <c r="E36" s="18" t="s">
        <v>796</v>
      </c>
      <c r="F36" s="19">
        <v>41690</v>
      </c>
      <c r="G36" s="32">
        <f>IF(OR($C36="",$C36="DIR",$C36="ARB"),0,IF($C36="LOI",175,IF($C36="BAB",90,IF($C36="FIT",190,IF($F36&lt;=VALUE("01/01/2005"),220,IF($F36&lt;=VALUE("01/01/2008"),190,IF($F36&lt;=VALUE("01/01/2012"),170,IF($F36&lt;=VALUE("01/01/2014"),160,145))))))))</f>
        <v>145</v>
      </c>
      <c r="H36" s="12" t="s">
        <v>46</v>
      </c>
      <c r="I36" s="33">
        <f>IF(OR(H36="Non",H36=""),G36,MAX(0,G36-15))</f>
        <v>130</v>
      </c>
      <c r="J36" s="11"/>
      <c r="K36" s="34">
        <f>SUM(N36,S36,X36)</f>
        <v>0</v>
      </c>
      <c r="L36" s="35">
        <f>IF(D36="","",I36-K36)</f>
        <v>130</v>
      </c>
      <c r="M36" s="37"/>
      <c r="N36" s="38"/>
      <c r="O36" s="150"/>
      <c r="P36" s="146"/>
      <c r="Q36" s="39"/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>IF(OR(AC36&lt;&gt;"Oui",C36&lt;&gt;"JOU"),"",IF(F36&lt;VALUE("01/01/2006"),154,IF(F36&lt;VALUE("01/01/2010"),79,0)))</f>
        <v/>
      </c>
      <c r="AE36" s="28"/>
      <c r="AF36" s="29"/>
      <c r="AG36" s="30"/>
      <c r="AH36" s="187" t="s">
        <v>967</v>
      </c>
      <c r="AI36" s="187" t="s">
        <v>968</v>
      </c>
      <c r="AJ36" s="187"/>
    </row>
    <row r="37" spans="1:36" s="4" customFormat="1" ht="15" hidden="1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>IF(OR($C37="",$C37="DIR",$C37="ARB"),0,IF($C37="LOI",175,IF($C37="BAB",90,IF($C37="FIT",190,IF($F37&lt;=VALUE("01/01/2005"),220,IF($F37&lt;=VALUE("01/01/2008"),190,IF($F37&lt;=VALUE("01/01/2012"),170,IF($F37&lt;=VALUE("01/01/2014"),160,145))))))))</f>
        <v>170</v>
      </c>
      <c r="H37" s="12" t="s">
        <v>30</v>
      </c>
      <c r="I37" s="33">
        <f>IF(OR(H37="Non",H37=""),G37,MAX(0,G37-15))</f>
        <v>170</v>
      </c>
      <c r="J37" s="11"/>
      <c r="K37" s="34">
        <f>SUM(N37,S37,X37)</f>
        <v>170</v>
      </c>
      <c r="L37" s="35">
        <f>IF(D37="","",I37-K37)</f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>IF(OR(AC37&lt;&gt;"Oui",C37&lt;&gt;"JOU"),"",IF(F37&lt;VALUE("01/01/2006"),154,IF(F37&lt;VALUE("01/01/2010"),79,0)))</f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hidden="1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>IF(OR($C38="",$C38="DIR",$C38="ARB"),0,IF($C38="LOI",175,IF($C38="BAB",90,IF($C38="FIT",190,IF($F38&lt;=VALUE("01/01/2005"),220,IF($F38&lt;=VALUE("01/01/2008"),190,IF($F38&lt;=VALUE("01/01/2012"),170,IF($F38&lt;=VALUE("01/01/2014"),160,145))))))))</f>
        <v>170</v>
      </c>
      <c r="H38" s="12" t="s">
        <v>30</v>
      </c>
      <c r="I38" s="33">
        <f>IF(OR(H38="Non",H38=""),G38,MAX(0,G38-15))</f>
        <v>170</v>
      </c>
      <c r="J38" s="11"/>
      <c r="K38" s="34">
        <f>SUM(N38,S38,X38)</f>
        <v>170</v>
      </c>
      <c r="L38" s="35">
        <f>IF(D38="","",I38-K38)</f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>IF(OR(AC38&lt;&gt;"Oui",C38&lt;&gt;"JOU"),"",IF(F38&lt;VALUE("01/01/2006"),154,IF(F38&lt;VALUE("01/01/2010"),79,0)))</f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hidden="1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>IF(OR($C39="",$C39="DIR",$C39="ARB"),0,IF($C39="LOI",175,IF($C39="BAB",90,IF($C39="FIT",190,IF($F39&lt;=VALUE("01/01/2005"),220,IF($F39&lt;=VALUE("01/01/2008"),190,IF($F39&lt;=VALUE("01/01/2012"),170,IF($F39&lt;=VALUE("01/01/2014"),160,145))))))))</f>
        <v>190</v>
      </c>
      <c r="H39" s="12" t="s">
        <v>30</v>
      </c>
      <c r="I39" s="33">
        <f>IF(OR(H39="Non",H39=""),G39,MAX(0,G39-15))</f>
        <v>190</v>
      </c>
      <c r="J39" s="11"/>
      <c r="K39" s="34">
        <f>SUM(N39,S39,X39)</f>
        <v>190</v>
      </c>
      <c r="L39" s="35">
        <f>IF(D39="","",I39-K39)</f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>IF(OR(AC39&lt;&gt;"Oui",C39&lt;&gt;"JOU"),"",IF(F39&lt;VALUE("01/01/2006"),154,IF(F39&lt;VALUE("01/01/2010"),79,0)))</f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hidden="1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>IF(OR($C40="",$C40="DIR",$C40="ARB"),0,IF($C40="LOI",175,IF($C40="BAB",90,IF($C40="FIT",190,IF($F40&lt;=VALUE("01/01/2005"),220,IF($F40&lt;=VALUE("01/01/2008"),190,IF($F40&lt;=VALUE("01/01/2012"),170,IF($F40&lt;=VALUE("01/01/2014"),160,145))))))))</f>
        <v>160</v>
      </c>
      <c r="H40" s="12" t="s">
        <v>30</v>
      </c>
      <c r="I40" s="33">
        <f>IF(OR(H40="Non",H40=""),G40,MAX(0,G40-15))</f>
        <v>160</v>
      </c>
      <c r="J40" s="11"/>
      <c r="K40" s="34">
        <f>SUM(N40,S40,X40)</f>
        <v>160</v>
      </c>
      <c r="L40" s="35">
        <f>IF(D40="","",I40-K40)</f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>IF(OR(AC40&lt;&gt;"Oui",C40&lt;&gt;"JOU"),"",IF(F40&lt;VALUE("01/01/2006"),154,IF(F40&lt;VALUE("01/01/2010"),79,0)))</f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hidden="1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>IF(OR($C41="",$C41="DIR",$C41="ARB"),0,IF($C41="LOI",175,IF($C41="BAB",90,IF($C41="FIT",190,IF($F41&lt;=VALUE("01/01/2005"),220,IF($F41&lt;=VALUE("01/01/2008"),190,IF($F41&lt;=VALUE("01/01/2012"),170,IF($F41&lt;=VALUE("01/01/2014"),160,145))))))))</f>
        <v>170</v>
      </c>
      <c r="H41" s="12" t="s">
        <v>30</v>
      </c>
      <c r="I41" s="33">
        <f>IF(OR(H41="Non",H41=""),G41,MAX(0,G41-15))</f>
        <v>170</v>
      </c>
      <c r="J41" s="11"/>
      <c r="K41" s="34">
        <f>SUM(N41,S41,X41)</f>
        <v>170</v>
      </c>
      <c r="L41" s="35">
        <f>IF(D41="","",I41-K41)</f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>IF(OR(AC41&lt;&gt;"Oui",C41&lt;&gt;"JOU"),"",IF(F41&lt;VALUE("01/01/2006"),154,IF(F41&lt;VALUE("01/01/2010"),79,0)))</f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hidden="1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>IF(OR($C42="",$C42="DIR",$C42="ARB"),0,IF($C42="LOI",175,IF($C42="BAB",90,IF($C42="FIT",190,IF($F42&lt;=VALUE("01/01/2005"),220,IF($F42&lt;=VALUE("01/01/2008"),190,IF($F42&lt;=VALUE("01/01/2012"),170,IF($F42&lt;=VALUE("01/01/2014"),160,145))))))))</f>
        <v>190</v>
      </c>
      <c r="H42" s="12" t="s">
        <v>30</v>
      </c>
      <c r="I42" s="33">
        <f>IF(OR(H42="Non",H42=""),G42,MAX(0,G42-15))</f>
        <v>190</v>
      </c>
      <c r="J42" s="11"/>
      <c r="K42" s="34">
        <f>SUM(N42,S42,X42)</f>
        <v>190</v>
      </c>
      <c r="L42" s="35">
        <f>IF(D42="","",I42-K42)</f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>IF(OR(AC42&lt;&gt;"Oui",C42&lt;&gt;"JOU"),"",IF(F42&lt;VALUE("01/01/2006"),154,IF(F42&lt;VALUE("01/01/2010"),79,0)))</f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hidden="1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>IF(OR($C43="",$C43="DIR",$C43="ARB"),0,IF($C43="LOI",175,IF($C43="BAB",90,IF($C43="FIT",190,IF($F43&lt;=VALUE("01/01/2005"),220,IF($F43&lt;=VALUE("01/01/2008"),190,IF($F43&lt;=VALUE("01/01/2012"),170,IF($F43&lt;=VALUE("01/01/2014"),160,145))))))))</f>
        <v>220</v>
      </c>
      <c r="H43" s="12" t="s">
        <v>30</v>
      </c>
      <c r="I43" s="33">
        <f>IF(OR(H43="Non",H43=""),G43,MAX(0,G43-15))</f>
        <v>220</v>
      </c>
      <c r="J43" s="11"/>
      <c r="K43" s="34">
        <f>SUM(N43,S43,X43)</f>
        <v>110</v>
      </c>
      <c r="L43" s="35">
        <f>IF(D43="","",I43-K43)</f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>IF(OR(AC43&lt;&gt;"Oui",C43&lt;&gt;"JOU"),"",IF(F43&lt;VALUE("01/01/2006"),154,IF(F43&lt;VALUE("01/01/2010"),79,0)))</f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hidden="1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>IF(OR($C44="",$C44="DIR",$C44="ARB"),0,IF($C44="LOI",175,IF($C44="BAB",90,IF($C44="FIT",190,IF($F44&lt;=VALUE("01/01/2005"),220,IF($F44&lt;=VALUE("01/01/2008"),190,IF($F44&lt;=VALUE("01/01/2012"),170,IF($F44&lt;=VALUE("01/01/2014"),160,145))))))))</f>
        <v>170</v>
      </c>
      <c r="H44" s="12" t="s">
        <v>30</v>
      </c>
      <c r="I44" s="33">
        <f>IF(OR(H44="Non",H44=""),G44,MAX(0,G44-15))</f>
        <v>170</v>
      </c>
      <c r="J44" s="11"/>
      <c r="K44" s="34">
        <f>SUM(N44,S44,X44)</f>
        <v>170</v>
      </c>
      <c r="L44" s="35">
        <f>IF(D44="","",I44-K44)</f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>IF(OR(AC44&lt;&gt;"Oui",C44&lt;&gt;"JOU"),"",IF(F44&lt;VALUE("01/01/2006"),154,IF(F44&lt;VALUE("01/01/2010"),79,0)))</f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hidden="1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>IF(OR($C45="",$C45="DIR",$C45="ARB"),0,IF($C45="LOI",175,IF($C45="BAB",90,IF($C45="FIT",190,IF($F45&lt;=VALUE("01/01/2005"),220,IF($F45&lt;=VALUE("01/01/2008"),190,IF($F45&lt;=VALUE("01/01/2012"),170,IF($F45&lt;=VALUE("01/01/2014"),160,145))))))))</f>
        <v>160</v>
      </c>
      <c r="H45" s="12" t="s">
        <v>30</v>
      </c>
      <c r="I45" s="33">
        <f>IF(OR(H45="Non",H45=""),G45,MAX(0,G45-15))</f>
        <v>160</v>
      </c>
      <c r="J45" s="11"/>
      <c r="K45" s="34">
        <f>SUM(N45,S45,X45)</f>
        <v>159.99</v>
      </c>
      <c r="L45" s="35">
        <f>IF(D45="","",I45-K45)</f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>IF(OR(AC45&lt;&gt;"Oui",C45&lt;&gt;"JOU"),"",IF(F45&lt;VALUE("01/01/2006"),154,IF(F45&lt;VALUE("01/01/2010"),79,0)))</f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hidden="1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>IF(OR($C46="",$C46="DIR",$C46="ARB"),0,IF($C46="LOI",175,IF($C46="BAB",90,IF($C46="FIT",190,IF($F46&lt;=VALUE("01/01/2005"),220,IF($F46&lt;=VALUE("01/01/2008"),190,IF($F46&lt;=VALUE("01/01/2012"),170,IF($F46&lt;=VALUE("01/01/2014"),160,145))))))))</f>
        <v>170</v>
      </c>
      <c r="H46" s="12" t="s">
        <v>30</v>
      </c>
      <c r="I46" s="33">
        <f>IF(OR(H46="Non",H46=""),G46,MAX(0,G46-15))</f>
        <v>170</v>
      </c>
      <c r="J46" s="11"/>
      <c r="K46" s="34">
        <f>SUM(N46,S46,X46)</f>
        <v>495</v>
      </c>
      <c r="L46" s="35">
        <f>IF(D46="","",I46-K46)</f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>IF(OR(AC46&lt;&gt;"Oui",C46&lt;&gt;"JOU"),"",IF(F46&lt;VALUE("01/01/2006"),154,IF(F46&lt;VALUE("01/01/2010"),79,0)))</f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hidden="1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>IF(OR($C47="",$C47="DIR",$C47="ARB"),0,IF($C47="LOI",175,IF($C47="BAB",90,IF($C47="FIT",190,IF($F47&lt;=VALUE("01/01/2005"),220,IF($F47&lt;=VALUE("01/01/2008"),190,IF($F47&lt;=VALUE("01/01/2012"),170,IF($F47&lt;=VALUE("01/01/2014"),160,145))))))))</f>
        <v>160</v>
      </c>
      <c r="H47" s="12" t="s">
        <v>46</v>
      </c>
      <c r="I47" s="33">
        <f>IF(OR(H47="Non",H47=""),G47,MAX(0,G47-15))</f>
        <v>145</v>
      </c>
      <c r="J47" s="11"/>
      <c r="K47" s="34">
        <f>SUM(N47,S47,X47)</f>
        <v>50</v>
      </c>
      <c r="L47" s="35">
        <f>IF(D47="","",I47-K47)</f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>IF(OR(AC47&lt;&gt;"Oui",C47&lt;&gt;"JOU"),"",IF(F47&lt;VALUE("01/01/2006"),154,IF(F47&lt;VALUE("01/01/2010"),79,0)))</f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980</v>
      </c>
      <c r="E48" s="18" t="s">
        <v>981</v>
      </c>
      <c r="F48" s="19">
        <v>41723</v>
      </c>
      <c r="G48" s="32">
        <f>IF(OR($C48="",$C48="DIR",$C48="ARB"),0,IF($C48="LOI",175,IF($C48="BAB",90,IF($C48="FIT",190,IF($F48&lt;=VALUE("01/01/2005"),220,IF($F48&lt;=VALUE("01/01/2008"),190,IF($F48&lt;=VALUE("01/01/2012"),170,IF($F48&lt;=VALUE("01/01/2014"),160,145))))))))</f>
        <v>145</v>
      </c>
      <c r="H48" s="12" t="s">
        <v>30</v>
      </c>
      <c r="I48" s="33">
        <f>IF(OR(H48="Non",H48=""),G48,MAX(0,G48-15))</f>
        <v>145</v>
      </c>
      <c r="J48" s="11"/>
      <c r="K48" s="34">
        <f>SUM(N48,S48,X48)</f>
        <v>145</v>
      </c>
      <c r="L48" s="35">
        <f>IF(D48="","",I48-K48)</f>
        <v>0</v>
      </c>
      <c r="M48" s="37" t="s">
        <v>153</v>
      </c>
      <c r="N48" s="38">
        <v>145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>IF(OR(AC48&lt;&gt;"Oui",C48&lt;&gt;"JOU"),"",IF(F48&lt;VALUE("01/01/2006"),154,IF(F48&lt;VALUE("01/01/2010"),79,0)))</f>
        <v/>
      </c>
      <c r="AE48" s="28"/>
      <c r="AF48" s="29"/>
      <c r="AG48" s="30"/>
      <c r="AH48" s="188"/>
      <c r="AI48" s="188"/>
      <c r="AJ48" s="188"/>
    </row>
    <row r="49" spans="1:36" s="4" customFormat="1" ht="15" hidden="1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>IF(OR($C49="",$C49="DIR",$C49="ARB"),0,IF($C49="LOI",175,IF($C49="BAB",90,IF($C49="FIT",190,IF($F49&lt;=VALUE("01/01/2005"),220,IF($F49&lt;=VALUE("01/01/2008"),190,IF($F49&lt;=VALUE("01/01/2012"),170,IF($F49&lt;=VALUE("01/01/2014"),160,145))))))))</f>
        <v>220</v>
      </c>
      <c r="H49" s="12" t="s">
        <v>46</v>
      </c>
      <c r="I49" s="33">
        <f>IF(OR(H49="Non",H49=""),G49,MAX(0,G49-15))</f>
        <v>205</v>
      </c>
      <c r="J49" s="11"/>
      <c r="K49" s="34">
        <f>SUM(N49,S49,X49)</f>
        <v>205</v>
      </c>
      <c r="L49" s="35">
        <f>IF(D49="","",I49-K49)</f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>IF(OR(AC49&lt;&gt;"Oui",C49&lt;&gt;"JOU"),"",IF(F49&lt;VALUE("01/01/2006"),154,IF(F49&lt;VALUE("01/01/2010"),79,0)))</f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hidden="1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>IF(OR($C50="",$C50="DIR",$C50="ARB"),0,IF($C50="LOI",175,IF($C50="BAB",90,IF($C50="FIT",190,IF($F50&lt;=VALUE("01/01/2005"),220,IF($F50&lt;=VALUE("01/01/2008"),190,IF($F50&lt;=VALUE("01/01/2012"),170,IF($F50&lt;=VALUE("01/01/2014"),160,145))))))))</f>
        <v>190</v>
      </c>
      <c r="H50" s="12" t="s">
        <v>30</v>
      </c>
      <c r="I50" s="33">
        <f>IF(OR(H50="Non",H50=""),G50,MAX(0,G50-15))</f>
        <v>190</v>
      </c>
      <c r="J50" s="11" t="s">
        <v>212</v>
      </c>
      <c r="K50" s="34">
        <f>SUM(N50,S50,X50)</f>
        <v>190</v>
      </c>
      <c r="L50" s="35">
        <f>IF(D50="","",I50-K50)</f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>IF(OR(AC50&lt;&gt;"Oui",C50&lt;&gt;"JOU"),"",IF(F50&lt;VALUE("01/01/2006"),154,IF(F50&lt;VALUE("01/01/2010"),79,0)))</f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hidden="1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>IF(OR($C51="",$C51="DIR",$C51="ARB"),0,IF($C51="LOI",175,IF($C51="BAB",90,IF($C51="FIT",190,IF($F51&lt;=VALUE("01/01/2005"),220,IF($F51&lt;=VALUE("01/01/2008"),190,IF($F51&lt;=VALUE("01/01/2012"),170,IF($F51&lt;=VALUE("01/01/2014"),160,145))))))))</f>
        <v>190</v>
      </c>
      <c r="H51" s="12" t="s">
        <v>30</v>
      </c>
      <c r="I51" s="33">
        <f>IF(OR(H51="Non",H51=""),G51,MAX(0,G51-15))</f>
        <v>190</v>
      </c>
      <c r="J51" s="11" t="s">
        <v>221</v>
      </c>
      <c r="K51" s="34">
        <f>SUM(N51,S51,X51)</f>
        <v>190</v>
      </c>
      <c r="L51" s="35">
        <f>IF(D51="","",I51-K51)</f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>IF(OR(AC51&lt;&gt;"Oui",C51&lt;&gt;"JOU"),"",IF(F51&lt;VALUE("01/01/2006"),154,IF(F51&lt;VALUE("01/01/2010"),79,0)))</f>
        <v/>
      </c>
      <c r="AE51" s="28"/>
      <c r="AF51" s="29"/>
      <c r="AG51" s="30"/>
      <c r="AH51" s="187" t="s">
        <v>224</v>
      </c>
      <c r="AI51" s="187"/>
      <c r="AJ51" s="187"/>
    </row>
    <row r="52" spans="1:36" ht="15" hidden="1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>IF(OR($C52="",$C52="DIR",$C52="ARB"),0,IF($C52="LOI",175,IF($C52="BAB",90,IF($C52="FIT",190,IF($F52&lt;=VALUE("01/01/2005"),220,IF($F52&lt;=VALUE("01/01/2008"),190,IF($F52&lt;=VALUE("01/01/2012"),170,IF($F52&lt;=VALUE("01/01/2014"),160,145))))))))</f>
        <v>170</v>
      </c>
      <c r="H52" s="12" t="s">
        <v>30</v>
      </c>
      <c r="I52" s="33">
        <f>IF(OR(H52="Non",H52=""),G52,MAX(0,G52-15))</f>
        <v>170</v>
      </c>
      <c r="J52" s="11"/>
      <c r="K52" s="34">
        <f>SUM(N52,S52,X52)</f>
        <v>315</v>
      </c>
      <c r="L52" s="35">
        <f>IF(D52="","",I52-K52)</f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>IF(OR(AC52&lt;&gt;"Oui",C52&lt;&gt;"JOU"),"",IF(F52&lt;VALUE("01/01/2006"),154,IF(F52&lt;VALUE("01/01/2010"),79,0)))</f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hidden="1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>IF(OR($C53="",$C53="DIR",$C53="ARB"),0,IF($C53="LOI",175,IF($C53="BAB",90,IF($C53="FIT",190,IF($F53&lt;=VALUE("01/01/2005"),220,IF($F53&lt;=VALUE("01/01/2008"),190,IF($F53&lt;=VALUE("01/01/2012"),170,IF($F53&lt;=VALUE("01/01/2014"),160,145))))))))</f>
        <v>160</v>
      </c>
      <c r="H53" s="12" t="s">
        <v>46</v>
      </c>
      <c r="I53" s="33">
        <f>IF(OR(H53="Non",H53=""),G53,MAX(0,G53-15))</f>
        <v>145</v>
      </c>
      <c r="J53" s="11"/>
      <c r="K53" s="34">
        <f>SUM(N53,S53,X53)</f>
        <v>0</v>
      </c>
      <c r="L53" s="35">
        <f>IF(D53="","",I53-K53)</f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hidden="1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>IF(OR($C54="",$C54="DIR",$C54="ARB"),0,IF($C54="LOI",175,IF($C54="BAB",90,IF($C54="FIT",190,IF($F54&lt;=VALUE("01/01/2005"),220,IF($F54&lt;=VALUE("01/01/2008"),190,IF($F54&lt;=VALUE("01/01/2012"),170,IF($F54&lt;=VALUE("01/01/2014"),160,145))))))))</f>
        <v>190</v>
      </c>
      <c r="H54" s="12" t="s">
        <v>30</v>
      </c>
      <c r="I54" s="33">
        <f>IF(OR(H54="Non",H54=""),G54,MAX(0,G54-15))</f>
        <v>190</v>
      </c>
      <c r="J54" s="11"/>
      <c r="K54" s="34">
        <f>SUM(N54,S54,X54)</f>
        <v>345</v>
      </c>
      <c r="L54" s="35">
        <f>IF(D54="","",I54-K54)</f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>IF(OR(AC54&lt;&gt;"Oui",C54&lt;&gt;"JOU"),"",IF(F54&lt;VALUE("01/01/2006"),154,IF(F54&lt;VALUE("01/01/2010"),79,0)))</f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hidden="1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>IF(OR($C55="",$C55="DIR",$C55="ARB"),0,IF($C55="LOI",175,IF($C55="BAB",90,IF($C55="FIT",190,IF($F55&lt;=VALUE("01/01/2005"),220,IF($F55&lt;=VALUE("01/01/2008"),190,IF($F55&lt;=VALUE("01/01/2012"),170,IF($F55&lt;=VALUE("01/01/2014"),160,145))))))))</f>
        <v>170</v>
      </c>
      <c r="H55" s="12" t="s">
        <v>46</v>
      </c>
      <c r="I55" s="33">
        <f>IF(OR(H55="Non",H55=""),G55,MAX(0,G55-15))</f>
        <v>155</v>
      </c>
      <c r="J55" s="11"/>
      <c r="K55" s="34">
        <f>SUM(N55,S55,X55)</f>
        <v>0</v>
      </c>
      <c r="L55" s="35">
        <f>IF(D55="","",I55-K55)</f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>IF(OR(AC55&lt;&gt;"Oui",C55&lt;&gt;"JOU"),"",IF(F55&lt;VALUE("01/01/2006"),154,IF(F55&lt;VALUE("01/01/2010"),79,0)))</f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hidden="1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>IF(OR($C56="",$C56="DIR",$C56="ARB"),0,IF($C56="LOI",175,IF($C56="BAB",90,IF($C56="FIT",190,IF($F56&lt;=VALUE("01/01/2005"),220,IF($F56&lt;=VALUE("01/01/2008"),190,IF($F56&lt;=VALUE("01/01/2012"),170,IF($F56&lt;=VALUE("01/01/2014"),160,145))))))))</f>
        <v>170</v>
      </c>
      <c r="H56" s="12" t="s">
        <v>30</v>
      </c>
      <c r="I56" s="33">
        <f>IF(OR(H56="Non",H56=""),G56,MAX(0,G56-15))</f>
        <v>170</v>
      </c>
      <c r="J56" s="11"/>
      <c r="K56" s="34">
        <f>SUM(N56,S56,X56)</f>
        <v>170</v>
      </c>
      <c r="L56" s="35">
        <f>IF(D56="","",I56-K56)</f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>IF(OR(AC56&lt;&gt;"Oui",C56&lt;&gt;"JOU"),"",IF(F56&lt;VALUE("01/01/2006"),154,IF(F56&lt;VALUE("01/01/2010"),79,0)))</f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hidden="1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>IF(OR($C57="",$C57="DIR",$C57="ARB"),0,IF($C57="LOI",175,IF($C57="BAB",90,IF($C57="FIT",190,IF($F57&lt;=VALUE("01/01/2005"),220,IF($F57&lt;=VALUE("01/01/2008"),190,IF($F57&lt;=VALUE("01/01/2012"),170,IF($F57&lt;=VALUE("01/01/2014"),160,145))))))))</f>
        <v>190</v>
      </c>
      <c r="H57" s="12" t="s">
        <v>30</v>
      </c>
      <c r="I57" s="33">
        <f>IF(OR(H57="Non",H57=""),G57,MAX(0,G57-15))</f>
        <v>190</v>
      </c>
      <c r="J57" s="11" t="s">
        <v>239</v>
      </c>
      <c r="K57" s="34">
        <f>SUM(N57,S57,X57)</f>
        <v>100</v>
      </c>
      <c r="L57" s="35">
        <f>IF(D57="","",I57-K57)</f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>IF(OR(AC57&lt;&gt;"Oui",C57&lt;&gt;"JOU"),"",IF(F57&lt;VALUE("01/01/2006"),154,IF(F57&lt;VALUE("01/01/2010"),79,0)))</f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hidden="1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>IF(OR($C58="",$C58="DIR",$C58="ARB"),0,IF($C58="LOI",175,IF($C58="BAB",90,IF($C58="FIT",190,IF($F58&lt;=VALUE("01/01/2005"),220,IF($F58&lt;=VALUE("01/01/2008"),190,IF($F58&lt;=VALUE("01/01/2012"),170,IF($F58&lt;=VALUE("01/01/2014"),160,145))))))))</f>
        <v>220</v>
      </c>
      <c r="H58" s="12" t="s">
        <v>30</v>
      </c>
      <c r="I58" s="33">
        <f>IF(OR(H58="Non",H58=""),G58,MAX(0,G58-15))</f>
        <v>220</v>
      </c>
      <c r="J58" s="11"/>
      <c r="K58" s="34">
        <f>SUM(N58,S58,X58)</f>
        <v>220</v>
      </c>
      <c r="L58" s="35">
        <f>IF(D58="","",I58-K58)</f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>IF(OR(AC58&lt;&gt;"Oui",C58&lt;&gt;"JOU"),"",IF(F58&lt;VALUE("01/01/2006"),154,IF(F58&lt;VALUE("01/01/2010"),79,0)))</f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hidden="1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>IF(OR($C59="",$C59="DIR",$C59="ARB"),0,IF($C59="LOI",175,IF($C59="BAB",90,IF($C59="FIT",190,IF($F59&lt;=VALUE("01/01/2005"),220,IF($F59&lt;=VALUE("01/01/2008"),190,IF($F59&lt;=VALUE("01/01/2012"),170,IF($F59&lt;=VALUE("01/01/2014"),160,145))))))))</f>
        <v>160</v>
      </c>
      <c r="H59" s="12" t="s">
        <v>30</v>
      </c>
      <c r="I59" s="33">
        <f>IF(OR(H59="Non",H59=""),G59,MAX(0,G59-15))</f>
        <v>160</v>
      </c>
      <c r="J59" s="11"/>
      <c r="K59" s="34">
        <f>SUM(N59,S59,X59)</f>
        <v>160</v>
      </c>
      <c r="L59" s="35">
        <f>IF(D59="","",I59-K59)</f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>IF(OR(AC59&lt;&gt;"Oui",C59&lt;&gt;"JOU"),"",IF(F59&lt;VALUE("01/01/2006"),154,IF(F59&lt;VALUE("01/01/2010"),79,0)))</f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hidden="1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>IF(OR($C60="",$C60="DIR",$C60="ARB"),0,IF($C60="LOI",175,IF($C60="BAB",90,IF($C60="FIT",190,IF($F60&lt;=VALUE("01/01/2005"),220,IF($F60&lt;=VALUE("01/01/2008"),190,IF($F60&lt;=VALUE("01/01/2012"),170,IF($F60&lt;=VALUE("01/01/2014"),160,145))))))))</f>
        <v>160</v>
      </c>
      <c r="H60" s="12" t="s">
        <v>30</v>
      </c>
      <c r="I60" s="33">
        <f>IF(OR(H60="Non",H60=""),G60,MAX(0,G60-15))</f>
        <v>160</v>
      </c>
      <c r="J60" s="11"/>
      <c r="K60" s="34">
        <f>SUM(N60,S60,X60)</f>
        <v>160</v>
      </c>
      <c r="L60" s="35">
        <f>IF(D60="","",I60-K60)</f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>IF(OR(AC60&lt;&gt;"Oui",C60&lt;&gt;"JOU"),"",IF(F60&lt;VALUE("01/01/2006"),154,IF(F60&lt;VALUE("01/01/2010"),79,0)))</f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435</v>
      </c>
      <c r="E61" s="18" t="s">
        <v>423</v>
      </c>
      <c r="F61" s="19">
        <v>41743</v>
      </c>
      <c r="G61" s="32">
        <f>IF(OR($C61="",$C61="DIR",$C61="ARB"),0,IF($C61="LOI",175,IF($C61="BAB",90,IF($C61="FIT",190,IF($F61&lt;=VALUE("01/01/2005"),220,IF($F61&lt;=VALUE("01/01/2008"),190,IF($F61&lt;=VALUE("01/01/2012"),170,IF($F61&lt;=VALUE("01/01/2014"),160,145))))))))</f>
        <v>145</v>
      </c>
      <c r="H61" s="12" t="s">
        <v>30</v>
      </c>
      <c r="I61" s="33">
        <f>IF(OR(H61="Non",H61=""),G61,MAX(0,G61-15))</f>
        <v>145</v>
      </c>
      <c r="J61" s="11"/>
      <c r="K61" s="34">
        <f>SUM(N61,S61,X61)</f>
        <v>145</v>
      </c>
      <c r="L61" s="35">
        <f>IF(D61="","",I61-K61)</f>
        <v>0</v>
      </c>
      <c r="M61" s="37" t="s">
        <v>107</v>
      </c>
      <c r="N61" s="38">
        <v>145</v>
      </c>
      <c r="O61" s="150"/>
      <c r="P61" s="146" t="s">
        <v>328</v>
      </c>
      <c r="Q61" s="39">
        <v>44789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>IF(OR(AC61&lt;&gt;"Oui",C61&lt;&gt;"JOU"),"",IF(F61&lt;VALUE("01/01/2006"),154,IF(F61&lt;VALUE("01/01/2010"),79,0)))</f>
        <v/>
      </c>
      <c r="AE61" s="28"/>
      <c r="AF61" s="29"/>
      <c r="AG61" s="30"/>
      <c r="AH61" s="187" t="s">
        <v>424</v>
      </c>
      <c r="AI61" s="187"/>
      <c r="AJ61" s="187"/>
    </row>
    <row r="62" spans="1:36" s="4" customFormat="1" ht="15" hidden="1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>IF(OR($C62="",$C62="DIR",$C62="ARB"),0,IF($C62="LOI",175,IF($C62="BAB",90,IF($C62="FIT",190,IF($F62&lt;=VALUE("01/01/2005"),220,IF($F62&lt;=VALUE("01/01/2008"),190,IF($F62&lt;=VALUE("01/01/2012"),170,IF($F62&lt;=VALUE("01/01/2014"),160,145))))))))</f>
        <v>170</v>
      </c>
      <c r="H62" s="12" t="s">
        <v>30</v>
      </c>
      <c r="I62" s="33">
        <f>IF(OR(H62="Non",H62=""),G62,MAX(0,G62-15))</f>
        <v>170</v>
      </c>
      <c r="J62" s="11"/>
      <c r="K62" s="34">
        <f>SUM(N62,S62,X62)</f>
        <v>170</v>
      </c>
      <c r="L62" s="35">
        <f>IF(D62="","",I62-K62)</f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>IF(OR(AC62&lt;&gt;"Oui",C62&lt;&gt;"JOU"),"",IF(F62&lt;VALUE("01/01/2006"),154,IF(F62&lt;VALUE("01/01/2010"),79,0)))</f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hidden="1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>IF(OR($C63="",$C63="DIR",$C63="ARB"),0,IF($C63="LOI",175,IF($C63="BAB",90,IF($C63="FIT",190,IF($F63&lt;=VALUE("01/01/2005"),220,IF($F63&lt;=VALUE("01/01/2008"),190,IF($F63&lt;=VALUE("01/01/2012"),170,IF($F63&lt;=VALUE("01/01/2014"),160,145))))))))</f>
        <v>170</v>
      </c>
      <c r="H63" s="12" t="s">
        <v>30</v>
      </c>
      <c r="I63" s="33">
        <f>IF(OR(H63="Non",H63=""),G63,MAX(0,G63-15))</f>
        <v>170</v>
      </c>
      <c r="J63" s="11"/>
      <c r="K63" s="34">
        <f>SUM(N63,S63,X63)</f>
        <v>170</v>
      </c>
      <c r="L63" s="35">
        <f>IF(D63="","",I63-K63)</f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>IF(OR(AC63&lt;&gt;"Oui",C63&lt;&gt;"JOU"),"",IF(F63&lt;VALUE("01/01/2006"),154,IF(F63&lt;VALUE("01/01/2010"),79,0)))</f>
        <v/>
      </c>
      <c r="AE63" s="28"/>
      <c r="AF63" s="29"/>
      <c r="AG63" s="30"/>
      <c r="AH63" s="187" t="s">
        <v>1057</v>
      </c>
      <c r="AI63" s="187"/>
      <c r="AJ63" s="187"/>
    </row>
    <row r="64" spans="1:36" s="4" customFormat="1" ht="15" hidden="1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>IF(OR($C64="",$C64="DIR",$C64="ARB"),0,IF($C64="LOI",175,IF($C64="BAB",90,IF($C64="FIT",190,IF($F64&lt;=VALUE("01/01/2005"),220,IF($F64&lt;=VALUE("01/01/2008"),190,IF($F64&lt;=VALUE("01/01/2012"),170,IF($F64&lt;=VALUE("01/01/2014"),160,145))))))))</f>
        <v>160</v>
      </c>
      <c r="H64" s="12" t="s">
        <v>30</v>
      </c>
      <c r="I64" s="33">
        <f>IF(OR(H64="Non",H64=""),G64,MAX(0,G64-15))</f>
        <v>160</v>
      </c>
      <c r="J64" s="11"/>
      <c r="K64" s="34">
        <f>SUM(N64,S64,X64)</f>
        <v>160</v>
      </c>
      <c r="L64" s="35">
        <f>IF(D64="","",I64-K64)</f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>IF(OR(AC64&lt;&gt;"Oui",C64&lt;&gt;"JOU"),"",IF(F64&lt;VALUE("01/01/2006"),154,IF(F64&lt;VALUE("01/01/2010"),79,0)))</f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hidden="1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>IF(OR($C65="",$C65="DIR",$C65="ARB"),0,IF($C65="LOI",175,IF($C65="BAB",90,IF($C65="FIT",190,IF($F65&lt;=VALUE("01/01/2005"),220,IF($F65&lt;=VALUE("01/01/2008"),190,IF($F65&lt;=VALUE("01/01/2012"),170,IF($F65&lt;=VALUE("01/01/2014"),160,145))))))))</f>
        <v>170</v>
      </c>
      <c r="H65" s="12" t="s">
        <v>30</v>
      </c>
      <c r="I65" s="33">
        <f>IF(OR(H65="Non",H65=""),G65,MAX(0,G65-15))</f>
        <v>170</v>
      </c>
      <c r="J65" s="11"/>
      <c r="K65" s="34">
        <f>SUM(N65,S65,X65)</f>
        <v>85</v>
      </c>
      <c r="L65" s="35">
        <f>IF(D65="","",I65-K65)</f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>IF(OR(AC65&lt;&gt;"Oui",C65&lt;&gt;"JOU"),"",IF(F65&lt;VALUE("01/01/2006"),154,IF(F65&lt;VALUE("01/01/2010"),79,0)))</f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hidden="1" customHeight="1" x14ac:dyDescent="0.15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>IF(OR($C66="",$C66="DIR",$C66="ARB"),0,IF($C66="LOI",175,IF($C66="BAB",90,IF($C66="FIT",190,IF($F66&lt;=VALUE("01/01/2005"),220,IF($F66&lt;=VALUE("01/01/2008"),190,IF($F66&lt;=VALUE("01/01/2012"),170,IF($F66&lt;=VALUE("01/01/2014"),160,145))))))))</f>
        <v>220</v>
      </c>
      <c r="H66" s="12" t="s">
        <v>30</v>
      </c>
      <c r="I66" s="33">
        <f>IF(OR(H66="Non",H66=""),G66,MAX(0,G66-15))</f>
        <v>220</v>
      </c>
      <c r="J66" s="11"/>
      <c r="K66" s="34">
        <f>SUM(N66,S66,X66)</f>
        <v>220</v>
      </c>
      <c r="L66" s="35">
        <f>IF(D66="","",I66-K66)</f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>IF(OR(AC66&lt;&gt;"Oui",C66&lt;&gt;"JOU"),"",IF(F66&lt;VALUE("01/01/2006"),154,IF(F66&lt;VALUE("01/01/2010"),79,0)))</f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hidden="1" customHeight="1" x14ac:dyDescent="0.15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>IF(OR(H67="Non",H67=""),G67,MAX(0,G67-15))</f>
        <v>220</v>
      </c>
      <c r="J67" s="11"/>
      <c r="K67" s="34">
        <f>SUM(N67,S67,X67)</f>
        <v>220</v>
      </c>
      <c r="L67" s="35">
        <f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>IF(OR(AC67&lt;&gt;"Oui",C67&lt;&gt;"JOU"),"",IF(F67&lt;VALUE("01/01/2006"),154,IF(F67&lt;VALUE("01/01/2010"),79,0)))</f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198</v>
      </c>
      <c r="E68" s="18" t="s">
        <v>202</v>
      </c>
      <c r="F68" s="19">
        <v>41752</v>
      </c>
      <c r="G68" s="32">
        <f>IF(OR($C68="",$C68="DIR",$C68="ARB"),0,IF($C68="LOI",175,IF($C68="BAB",90,IF($C68="FIT",190,IF($F68&lt;=VALUE("01/01/2005"),220,IF($F68&lt;=VALUE("01/01/2008"),190,IF($F68&lt;=VALUE("01/01/2012"),170,IF($F68&lt;=VALUE("01/01/2014"),160,145))))))))</f>
        <v>145</v>
      </c>
      <c r="H68" s="12" t="s">
        <v>46</v>
      </c>
      <c r="I68" s="33">
        <f>IF(OR(H68="Non",H68=""),G68,MAX(0,G68-15))</f>
        <v>130</v>
      </c>
      <c r="J68" s="11"/>
      <c r="K68" s="34">
        <f>SUM(N68,S68,X68)</f>
        <v>50</v>
      </c>
      <c r="L68" s="35">
        <f>IF(D68="","",I68-K68)</f>
        <v>80</v>
      </c>
      <c r="M68" s="37" t="s">
        <v>460</v>
      </c>
      <c r="N68" s="38">
        <v>50</v>
      </c>
      <c r="O68" s="150"/>
      <c r="P68" s="164"/>
      <c r="Q68" s="165"/>
      <c r="R68" s="204"/>
      <c r="S68" s="200"/>
      <c r="T68" s="201"/>
      <c r="U68" s="202"/>
      <c r="V68" s="203"/>
      <c r="W68" s="236"/>
      <c r="X68" s="237"/>
      <c r="Y68" s="238"/>
      <c r="Z68" s="239"/>
      <c r="AA68" s="240"/>
      <c r="AB68" s="26"/>
      <c r="AC68" s="27"/>
      <c r="AD68" s="36" t="str">
        <f>IF(OR(AC68&lt;&gt;"Oui",C68&lt;&gt;"JOU"),"",IF(F68&lt;VALUE("01/01/2006"),154,IF(F68&lt;VALUE("01/01/2010"),79,0)))</f>
        <v/>
      </c>
      <c r="AE68" s="28"/>
      <c r="AF68" s="29"/>
      <c r="AG68" s="30"/>
      <c r="AH68" s="187" t="s">
        <v>200</v>
      </c>
      <c r="AI68" s="187"/>
      <c r="AJ68" s="187"/>
    </row>
    <row r="69" spans="1:36" s="4" customFormat="1" ht="15" hidden="1" customHeight="1" x14ac:dyDescent="0.15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>IF(OR($C69="",$C69="DIR",$C69="ARB"),0,IF($C69="LOI",175,IF($C69="BAB",90,IF($C69="FIT",190,IF($F69&lt;=VALUE("01/01/2005"),220,IF($F69&lt;=VALUE("01/01/2008"),190,IF($F69&lt;=VALUE("01/01/2012"),170,IF($F69&lt;=VALUE("01/01/2014"),160,145))))))))</f>
        <v>170</v>
      </c>
      <c r="H69" s="12" t="s">
        <v>30</v>
      </c>
      <c r="I69" s="33">
        <f>IF(OR(H69="Non",H69=""),G69,MAX(0,G69-15))</f>
        <v>170</v>
      </c>
      <c r="J69" s="11"/>
      <c r="K69" s="34">
        <f>SUM(N69,S69,X69)</f>
        <v>170</v>
      </c>
      <c r="L69" s="35">
        <f>IF(D69="","",I69-K69)</f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>IF(OR(AC69&lt;&gt;"Oui",C69&lt;&gt;"JOU"),"",IF(F69&lt;VALUE("01/01/2006"),154,IF(F69&lt;VALUE("01/01/2010"),79,0)))</f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hidden="1" customHeight="1" x14ac:dyDescent="0.15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>IF(OR($C70="",$C70="DIR",$C70="ARB"),0,IF($C70="LOI",175,IF($C70="BAB",90,IF($C70="FIT",190,IF($F70&lt;=VALUE("01/01/2005"),220,IF($F70&lt;=VALUE("01/01/2008"),190,IF($F70&lt;=VALUE("01/01/2012"),170,IF($F70&lt;=VALUE("01/01/2014"),160,145))))))))</f>
        <v>170</v>
      </c>
      <c r="H70" s="12" t="s">
        <v>30</v>
      </c>
      <c r="I70" s="33">
        <f>IF(OR(H70="Non",H70=""),G70,MAX(0,G70-15))</f>
        <v>170</v>
      </c>
      <c r="J70" s="11"/>
      <c r="K70" s="34">
        <f>SUM(N70,S70,X70)</f>
        <v>170</v>
      </c>
      <c r="L70" s="35">
        <f>IF(D70="","",I70-K70)</f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>IF(OR(AC70&lt;&gt;"Oui",C70&lt;&gt;"JOU"),"",IF(F70&lt;VALUE("01/01/2006"),154,IF(F70&lt;VALUE("01/01/2010"),79,0)))</f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hidden="1" customHeight="1" x14ac:dyDescent="0.15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>IF(OR($C71="",$C71="DIR",$C71="ARB"),0,IF($C71="LOI",175,IF($C71="BAB",90,IF($C71="FIT",190,IF($F71&lt;=VALUE("01/01/2005"),220,IF($F71&lt;=VALUE("01/01/2008"),190,IF($F71&lt;=VALUE("01/01/2012"),170,IF($F71&lt;=VALUE("01/01/2014"),160,145))))))))</f>
        <v>170</v>
      </c>
      <c r="H71" s="12" t="s">
        <v>30</v>
      </c>
      <c r="I71" s="33">
        <f>IF(OR(H71="Non",H71=""),G71,MAX(0,G71-15))</f>
        <v>170</v>
      </c>
      <c r="J71" s="11" t="s">
        <v>341</v>
      </c>
      <c r="K71" s="34">
        <f>SUM(N71,S71,X71)</f>
        <v>300</v>
      </c>
      <c r="L71" s="35">
        <f>IF(D71="","",I71-K71)</f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>IF(OR(AC71&lt;&gt;"Oui",C71&lt;&gt;"JOU"),"",IF(F71&lt;VALUE("01/01/2006"),154,IF(F71&lt;VALUE("01/01/2010"),79,0)))</f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15">
      <c r="A72" s="14" t="s">
        <v>6</v>
      </c>
      <c r="B72" s="15" t="s">
        <v>7</v>
      </c>
      <c r="C72" s="16" t="s">
        <v>47</v>
      </c>
      <c r="D72" s="17" t="s">
        <v>506</v>
      </c>
      <c r="E72" s="18" t="s">
        <v>507</v>
      </c>
      <c r="F72" s="19">
        <v>41809</v>
      </c>
      <c r="G72" s="32">
        <f>IF(OR($C72="",$C72="DIR",$C72="ARB"),0,IF($C72="LOI",175,IF($C72="BAB",90,IF($C72="FIT",190,IF($F72&lt;=VALUE("01/01/2005"),220,IF($F72&lt;=VALUE("01/01/2008"),190,IF($F72&lt;=VALUE("01/01/2012"),170,IF($F72&lt;=VALUE("01/01/2014"),160,145))))))))</f>
        <v>145</v>
      </c>
      <c r="H72" s="12" t="s">
        <v>30</v>
      </c>
      <c r="I72" s="33">
        <f>IF(OR(H72="Non",H72=""),G72,MAX(0,G72-15))</f>
        <v>145</v>
      </c>
      <c r="J72" s="11"/>
      <c r="K72" s="34">
        <f>SUM(N72,S72,X72)</f>
        <v>145</v>
      </c>
      <c r="L72" s="35">
        <f>IF(D72="","",I72-K72)</f>
        <v>0</v>
      </c>
      <c r="M72" s="37" t="s">
        <v>107</v>
      </c>
      <c r="N72" s="38">
        <v>145</v>
      </c>
      <c r="O72" s="150" t="s">
        <v>850</v>
      </c>
      <c r="P72" s="146" t="s">
        <v>125</v>
      </c>
      <c r="Q72" s="39">
        <v>44831</v>
      </c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>IF(OR(AC72&lt;&gt;"Oui",C72&lt;&gt;"JOU"),"",IF(F72&lt;VALUE("01/01/2006"),154,IF(F72&lt;VALUE("01/01/2010"),79,0)))</f>
        <v/>
      </c>
      <c r="AE72" s="28"/>
      <c r="AF72" s="29"/>
      <c r="AG72" s="30"/>
      <c r="AH72" s="187" t="s">
        <v>508</v>
      </c>
      <c r="AI72" s="187" t="s">
        <v>509</v>
      </c>
      <c r="AJ72" s="187"/>
    </row>
    <row r="73" spans="1:36" s="4" customFormat="1" ht="15" hidden="1" customHeight="1" x14ac:dyDescent="0.15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>IF(OR($C73="",$C73="DIR",$C73="ARB"),0,IF($C73="LOI",175,IF($C73="BAB",90,IF($C73="FIT",190,IF($F73&lt;=VALUE("01/01/2005"),220,IF($F73&lt;=VALUE("01/01/2008"),190,IF($F73&lt;=VALUE("01/01/2012"),170,IF($F73&lt;=VALUE("01/01/2014"),160,145))))))))</f>
        <v>160</v>
      </c>
      <c r="H73" s="12" t="s">
        <v>30</v>
      </c>
      <c r="I73" s="33">
        <f>IF(OR(H73="Non",H73=""),G73,MAX(0,G73-15))</f>
        <v>160</v>
      </c>
      <c r="J73" s="11"/>
      <c r="K73" s="34">
        <f>SUM(N73,S73,X73)</f>
        <v>160</v>
      </c>
      <c r="L73" s="35">
        <f>IF(D73="","",I73-K73)</f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>IF(OR(AC73&lt;&gt;"Oui",C73&lt;&gt;"JOU"),"",IF(F73&lt;VALUE("01/01/2006"),154,IF(F73&lt;VALUE("01/01/2010"),79,0)))</f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hidden="1" customHeight="1" x14ac:dyDescent="0.15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>IF(OR($C74="",$C74="DIR",$C74="ARB"),0,IF($C74="LOI",175,IF($C74="BAB",90,IF($C74="FIT",190,IF($F74&lt;=VALUE("01/01/2005"),220,IF($F74&lt;=VALUE("01/01/2008"),190,IF($F74&lt;=VALUE("01/01/2012"),170,IF($F74&lt;=VALUE("01/01/2014"),160,145))))))))</f>
        <v>0</v>
      </c>
      <c r="H74" s="12" t="s">
        <v>30</v>
      </c>
      <c r="I74" s="33">
        <f>IF(OR(H74="Non",H74=""),G74,MAX(0,G74-15))</f>
        <v>0</v>
      </c>
      <c r="J74" s="11"/>
      <c r="K74" s="34">
        <f>SUM(N74,S74,X74)</f>
        <v>0</v>
      </c>
      <c r="L74" s="35">
        <f>IF(D74="","",I74-K74)</f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>IF(OR(AC74&lt;&gt;"Oui",C74&lt;&gt;"JOU"),"",IF(F74&lt;VALUE("01/01/2006"),154,IF(F74&lt;VALUE("01/01/2010"),79,0)))</f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hidden="1" customHeight="1" x14ac:dyDescent="0.15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>IF(OR($C75="",$C75="DIR",$C75="ARB"),0,IF($C75="LOI",175,IF($C75="BAB",90,IF($C75="FIT",190,IF($F75&lt;=VALUE("01/01/2005"),220,IF($F75&lt;=VALUE("01/01/2008"),190,IF($F75&lt;=VALUE("01/01/2012"),170,IF($F75&lt;=VALUE("01/01/2014"),160,145))))))))</f>
        <v>190</v>
      </c>
      <c r="H75" s="12" t="s">
        <v>30</v>
      </c>
      <c r="I75" s="33">
        <f>IF(OR(H75="Non",H75=""),G75,MAX(0,G75-15))</f>
        <v>190</v>
      </c>
      <c r="J75" s="11" t="s">
        <v>342</v>
      </c>
      <c r="K75" s="34">
        <f>SUM(N75,S75,X75)</f>
        <v>145</v>
      </c>
      <c r="L75" s="35">
        <f>IF(D75="","",I75-K75)</f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>IF(OR(AC75&lt;&gt;"Oui",C75&lt;&gt;"JOU"),"",IF(F75&lt;VALUE("01/01/2006"),154,IF(F75&lt;VALUE("01/01/2010"),79,0)))</f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hidden="1" customHeight="1" x14ac:dyDescent="0.15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>IF(OR($C76="",$C76="DIR",$C76="ARB"),0,IF($C76="LOI",175,IF($C76="BAB",90,IF($C76="FIT",190,IF($F76&lt;=VALUE("01/01/2005"),220,IF($F76&lt;=VALUE("01/01/2008"),190,IF($F76&lt;=VALUE("01/01/2012"),170,IF($F76&lt;=VALUE("01/01/2014"),160,145))))))))</f>
        <v>170</v>
      </c>
      <c r="H76" s="12" t="s">
        <v>30</v>
      </c>
      <c r="I76" s="33">
        <f>IF(OR(H76="Non",H76=""),G76,MAX(0,G76-15))</f>
        <v>170</v>
      </c>
      <c r="J76" s="11"/>
      <c r="K76" s="34">
        <f>SUM(N76,S76,X76)</f>
        <v>170</v>
      </c>
      <c r="L76" s="35">
        <f>IF(D76="","",I76-K76)</f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>IF(OR(AC76&lt;&gt;"Oui",C76&lt;&gt;"JOU"),"",IF(F76&lt;VALUE("01/01/2006"),154,IF(F76&lt;VALUE("01/01/2010"),79,0)))</f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hidden="1" customHeight="1" x14ac:dyDescent="0.15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>IF(OR($C77="",$C77="DIR",$C77="ARB"),0,IF($C77="LOI",175,IF($C77="BAB",90,IF($C77="FIT",190,IF($F77&lt;=VALUE("01/01/2005"),220,IF($F77&lt;=VALUE("01/01/2008"),190,IF($F77&lt;=VALUE("01/01/2012"),170,IF($F77&lt;=VALUE("01/01/2014"),160,145))))))))</f>
        <v>190</v>
      </c>
      <c r="H77" s="12" t="s">
        <v>30</v>
      </c>
      <c r="I77" s="33">
        <f>IF(OR(H77="Non",H77=""),G77,MAX(0,G77-15))</f>
        <v>190</v>
      </c>
      <c r="J77" s="11"/>
      <c r="K77" s="34">
        <f>SUM(N77,S77,X77)</f>
        <v>95</v>
      </c>
      <c r="L77" s="35">
        <f>IF(D77="","",I77-K77)</f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>IF(OR(AC77&lt;&gt;"Oui",C77&lt;&gt;"JOU"),"",IF(F77&lt;VALUE("01/01/2006"),154,IF(F77&lt;VALUE("01/01/2010"),79,0)))</f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hidden="1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>IF(OR($C78="",$C78="DIR",$C78="ARB"),0,IF($C78="LOI",175,IF($C78="BAB",90,IF($C78="FIT",190,IF($F78&lt;=VALUE("01/01/2005"),220,IF($F78&lt;=VALUE("01/01/2008"),190,IF($F78&lt;=VALUE("01/01/2012"),170,IF($F78&lt;=VALUE("01/01/2014"),160,145))))))))</f>
        <v>190</v>
      </c>
      <c r="H78" s="12" t="s">
        <v>30</v>
      </c>
      <c r="I78" s="33">
        <f>IF(OR(H78="Non",H78=""),G78,MAX(0,G78-15))</f>
        <v>190</v>
      </c>
      <c r="J78" s="11"/>
      <c r="K78" s="34">
        <f>SUM(N78,S78,X78)</f>
        <v>190</v>
      </c>
      <c r="L78" s="35">
        <f>IF(D78="","",I78-K78)</f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>IF(OR(AC78&lt;&gt;"Oui",C78&lt;&gt;"JOU"),"",IF(F78&lt;VALUE("01/01/2006"),154,IF(F78&lt;VALUE("01/01/2010"),79,0)))</f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hidden="1" customHeight="1" x14ac:dyDescent="0.15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>IF(OR($C79="",$C79="DIR",$C79="ARB"),0,IF($C79="LOI",175,IF($C79="BAB",90,IF($C79="FIT",190,IF($F79&lt;=VALUE("01/01/2005"),220,IF($F79&lt;=VALUE("01/01/2008"),190,IF($F79&lt;=VALUE("01/01/2012"),170,IF($F79&lt;=VALUE("01/01/2014"),160,145))))))))</f>
        <v>220</v>
      </c>
      <c r="H79" s="12" t="s">
        <v>30</v>
      </c>
      <c r="I79" s="33">
        <f>IF(OR(H79="Non",H79=""),G79,MAX(0,G79-15))</f>
        <v>220</v>
      </c>
      <c r="J79" s="11"/>
      <c r="K79" s="34">
        <f>SUM(N79,S79,X79)</f>
        <v>220</v>
      </c>
      <c r="L79" s="35">
        <f>IF(D79="","",I79-K79)</f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>IF(OR(AC79&lt;&gt;"Oui",C79&lt;&gt;"JOU"),"",IF(F79&lt;VALUE("01/01/2006"),154,IF(F79&lt;VALUE("01/01/2010"),79,0)))</f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hidden="1" customHeight="1" x14ac:dyDescent="0.15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>IF(OR($C80="",$C80="DIR",$C80="ARB"),0,IF($C80="LOI",175,IF($C80="BAB",90,IF($C80="FIT",190,IF($F80&lt;=VALUE("01/01/2005"),220,IF($F80&lt;=VALUE("01/01/2008"),190,IF($F80&lt;=VALUE("01/01/2012"),170,IF($F80&lt;=VALUE("01/01/2014"),160,145))))))))</f>
        <v>190</v>
      </c>
      <c r="H80" s="12" t="s">
        <v>30</v>
      </c>
      <c r="I80" s="33">
        <f>IF(OR(H80="Non",H80=""),G80,MAX(0,G80-15))</f>
        <v>190</v>
      </c>
      <c r="J80" s="11"/>
      <c r="K80" s="34">
        <f>SUM(N80,S80,X80)</f>
        <v>190</v>
      </c>
      <c r="L80" s="35">
        <f>IF(D80="","",I80-K80)</f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>IF(OR(AC80&lt;&gt;"Oui",C80&lt;&gt;"JOU"),"",IF(F80&lt;VALUE("01/01/2006"),154,IF(F80&lt;VALUE("01/01/2010"),79,0)))</f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hidden="1" customHeight="1" x14ac:dyDescent="0.15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>IF(OR($C81="",$C81="DIR",$C81="ARB"),0,IF($C81="LOI",175,IF($C81="BAB",90,IF($C81="FIT",190,IF($F81&lt;=VALUE("01/01/2005"),220,IF($F81&lt;=VALUE("01/01/2008"),190,IF($F81&lt;=VALUE("01/01/2012"),170,IF($F81&lt;=VALUE("01/01/2014"),160,145))))))))</f>
        <v>220</v>
      </c>
      <c r="H81" s="12" t="s">
        <v>30</v>
      </c>
      <c r="I81" s="33">
        <f>IF(OR(H81="Non",H81=""),G81,MAX(0,G81-15))</f>
        <v>220</v>
      </c>
      <c r="J81" s="11" t="s">
        <v>340</v>
      </c>
      <c r="K81" s="34">
        <f>SUM(N81,S81,X81)</f>
        <v>220</v>
      </c>
      <c r="L81" s="35">
        <f>IF(D81="","",I81-K81)</f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>IF(OR(AC81&lt;&gt;"Oui",C81&lt;&gt;"JOU"),"",IF(F81&lt;VALUE("01/01/2006"),154,IF(F81&lt;VALUE("01/01/2010"),79,0)))</f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hidden="1" customHeight="1" x14ac:dyDescent="0.15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>IF(OR($C82="",$C82="DIR",$C82="ARB"),0,IF($C82="LOI",175,IF($C82="BAB",90,IF($C82="FIT",190,IF($F82&lt;=VALUE("01/01/2005"),220,IF($F82&lt;=VALUE("01/01/2008"),190,IF($F82&lt;=VALUE("01/01/2012"),170,IF($F82&lt;=VALUE("01/01/2014"),160,145))))))))</f>
        <v>170</v>
      </c>
      <c r="H82" s="12" t="s">
        <v>30</v>
      </c>
      <c r="I82" s="33">
        <f>IF(OR(H82="Non",H82=""),G82,MAX(0,G82-15))</f>
        <v>170</v>
      </c>
      <c r="J82" s="11"/>
      <c r="K82" s="34">
        <f>SUM(N82,S82,X82)</f>
        <v>150</v>
      </c>
      <c r="L82" s="35">
        <f>IF(D82="","",I82-K82)</f>
        <v>20</v>
      </c>
      <c r="M82" s="37" t="s">
        <v>186</v>
      </c>
      <c r="N82" s="38">
        <v>100</v>
      </c>
      <c r="O82" s="150"/>
      <c r="P82" s="146"/>
      <c r="Q82" s="39">
        <v>44763</v>
      </c>
      <c r="R82" s="199" t="s">
        <v>186</v>
      </c>
      <c r="S82" s="200">
        <v>50</v>
      </c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>IF(OR(AC82&lt;&gt;"Oui",C82&lt;&gt;"JOU"),"",IF(F82&lt;VALUE("01/01/2006"),154,IF(F82&lt;VALUE("01/01/2010"),79,0)))</f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hidden="1" customHeight="1" x14ac:dyDescent="0.15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>IF(OR($C83="",$C83="DIR",$C83="ARB"),0,IF($C83="LOI",175,IF($C83="BAB",90,IF($C83="FIT",190,IF($F83&lt;=VALUE("01/01/2005"),220,IF($F83&lt;=VALUE("01/01/2008"),190,IF($F83&lt;=VALUE("01/01/2012"),170,IF($F83&lt;=VALUE("01/01/2014"),160,145))))))))</f>
        <v>220</v>
      </c>
      <c r="H83" s="12" t="s">
        <v>46</v>
      </c>
      <c r="I83" s="33">
        <f>IF(OR(H83="Non",H83=""),G83,MAX(0,G83-15))</f>
        <v>205</v>
      </c>
      <c r="J83" s="11"/>
      <c r="K83" s="34">
        <f>SUM(N83,S83,X83)</f>
        <v>205</v>
      </c>
      <c r="L83" s="35">
        <f>IF(D83="","",I83-K83)</f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>IF(OR(AC83&lt;&gt;"Oui",C83&lt;&gt;"JOU"),"",IF(F83&lt;VALUE("01/01/2006"),154,IF(F83&lt;VALUE("01/01/2010"),79,0)))</f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hidden="1" customHeight="1" x14ac:dyDescent="0.15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>IF(OR($C84="",$C84="DIR",$C84="ARB"),0,IF($C84="LOI",175,IF($C84="BAB",90,IF($C84="FIT",190,IF($F84&lt;=VALUE("01/01/2005"),220,IF($F84&lt;=VALUE("01/01/2008"),190,IF($F84&lt;=VALUE("01/01/2012"),170,IF($F84&lt;=VALUE("01/01/2014"),160,145))))))))</f>
        <v>220</v>
      </c>
      <c r="H84" s="12" t="s">
        <v>30</v>
      </c>
      <c r="I84" s="169">
        <f>IF(OR(H84="Non",H84=""),G84,MAX(0,G84-15))</f>
        <v>220</v>
      </c>
      <c r="J84" s="11"/>
      <c r="K84" s="170">
        <f>SUM(N84,S84,X84)</f>
        <v>0</v>
      </c>
      <c r="L84" s="171">
        <f>IF(D84="","",I84-K84)</f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>IF(OR(AC84&lt;&gt;"Oui",C84&lt;&gt;"JOU"),"",IF(F84&lt;VALUE("01/01/2006"),154,IF(F84&lt;VALUE("01/01/2010"),79,0)))</f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hidden="1" customHeight="1" x14ac:dyDescent="0.15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>IF(OR($C85="",$C85="DIR",$C85="ARB"),0,IF($C85="LOI",175,IF($C85="BAB",90,IF($C85="FIT",190,IF($F85&lt;=VALUE("01/01/2005"),220,IF($F85&lt;=VALUE("01/01/2008"),190,IF($F85&lt;=VALUE("01/01/2012"),170,IF($F85&lt;=VALUE("01/01/2014"),160,145))))))))</f>
        <v>220</v>
      </c>
      <c r="H85" s="12" t="s">
        <v>30</v>
      </c>
      <c r="I85" s="169">
        <f>IF(OR(H85="Non",H85=""),G85,MAX(0,G85-15))</f>
        <v>220</v>
      </c>
      <c r="J85" s="11"/>
      <c r="K85" s="170">
        <f>SUM(N85,S85,X85)</f>
        <v>0</v>
      </c>
      <c r="L85" s="171">
        <f>IF(D85="","",I85-K85)</f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hidden="1" customHeight="1" x14ac:dyDescent="0.1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>IF(OR($C86="",$C86="DIR",$C86="ARB"),0,IF($C86="LOI",175,IF($C86="BAB",90,IF($C86="FIT",190,IF($F86&lt;=VALUE("01/01/2005"),220,IF($F86&lt;=VALUE("01/01/2008"),190,IF($F86&lt;=VALUE("01/01/2012"),170,IF($F86&lt;=VALUE("01/01/2014"),160,145))))))))</f>
        <v>220</v>
      </c>
      <c r="H86" s="12" t="s">
        <v>30</v>
      </c>
      <c r="I86" s="169">
        <f>IF(OR(H86="Non",H86=""),G86,MAX(0,G86-15))</f>
        <v>220</v>
      </c>
      <c r="J86" s="11"/>
      <c r="K86" s="170">
        <f>SUM(N86,S86,X86)</f>
        <v>220</v>
      </c>
      <c r="L86" s="171">
        <f>IF(D86="","",I86-K86)</f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>IF(OR(AC86&lt;&gt;"Oui",C86&lt;&gt;"JOU"),"",IF(F86&lt;VALUE("01/01/2006"),154,IF(F86&lt;VALUE("01/01/2010"),79,0)))</f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hidden="1" customHeight="1" x14ac:dyDescent="0.15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>IF(OR($C87="",$C87="DIR",$C87="ARB"),0,IF($C87="LOI",175,IF($C87="BAB",90,IF($C87="FIT",190,IF($F87&lt;=VALUE("01/01/2005"),220,IF($F87&lt;=VALUE("01/01/2008"),190,IF($F87&lt;=VALUE("01/01/2012"),170,IF($F87&lt;=VALUE("01/01/2014"),160,145))))))))</f>
        <v>170</v>
      </c>
      <c r="H87" s="12" t="s">
        <v>30</v>
      </c>
      <c r="I87" s="169">
        <f>IF(OR(H87="Non",H87=""),G87,MAX(0,G87-15))</f>
        <v>170</v>
      </c>
      <c r="J87" s="11"/>
      <c r="K87" s="170">
        <f>SUM(N87,S87,X87)</f>
        <v>170</v>
      </c>
      <c r="L87" s="171">
        <f>IF(D87="","",I87-K87)</f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817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>IF(OR(AC87&lt;&gt;"Oui",C87&lt;&gt;"JOU"),"",IF(F87&lt;VALUE("01/01/2006"),154,IF(F87&lt;VALUE("01/01/2010"),79,0)))</f>
        <v/>
      </c>
      <c r="AE87" s="177"/>
      <c r="AF87" s="29"/>
      <c r="AG87" s="30"/>
      <c r="AH87" s="187" t="s">
        <v>407</v>
      </c>
      <c r="AI87" s="187" t="s">
        <v>963</v>
      </c>
      <c r="AJ87" s="187"/>
    </row>
    <row r="88" spans="1:36" s="178" customFormat="1" ht="15" hidden="1" customHeight="1" x14ac:dyDescent="0.15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>IF(OR($C88="",$C88="DIR",$C88="ARB"),0,IF($C88="LOI",175,IF($C88="BAB",90,IF($C88="FIT",190,IF($F88&lt;=VALUE("01/01/2005"),220,IF($F88&lt;=VALUE("01/01/2008"),190,IF($F88&lt;=VALUE("01/01/2012"),170,IF($F88&lt;=VALUE("01/01/2014"),160,145))))))))</f>
        <v>190</v>
      </c>
      <c r="H88" s="12" t="s">
        <v>30</v>
      </c>
      <c r="I88" s="169">
        <f>IF(OR(H88="Non",H88=""),G88,MAX(0,G88-15))</f>
        <v>190</v>
      </c>
      <c r="J88" s="11"/>
      <c r="K88" s="170">
        <f>SUM(N88,S88,X88)</f>
        <v>190</v>
      </c>
      <c r="L88" s="171">
        <f>IF(D88="","",I88-K88)</f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>IF(OR(AC88&lt;&gt;"Oui",C88&lt;&gt;"JOU"),"",IF(F88&lt;VALUE("01/01/2006"),154,IF(F88&lt;VALUE("01/01/2010"),79,0)))</f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hidden="1" customHeight="1" x14ac:dyDescent="0.15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>IF(OR($C89="",$C89="DIR",$C89="ARB"),0,IF($C89="LOI",175,IF($C89="BAB",90,IF($C89="FIT",190,IF($F89&lt;=VALUE("01/01/2005"),220,IF($F89&lt;=VALUE("01/01/2008"),190,IF($F89&lt;=VALUE("01/01/2012"),170,IF($F89&lt;=VALUE("01/01/2014"),160,145))))))))</f>
        <v>170</v>
      </c>
      <c r="H89" s="12" t="s">
        <v>30</v>
      </c>
      <c r="I89" s="169">
        <f>IF(OR(H89="Non",H89=""),G89,MAX(0,G89-15))</f>
        <v>170</v>
      </c>
      <c r="J89" s="11"/>
      <c r="K89" s="170">
        <f>SUM(N89,S89,X89)</f>
        <v>170</v>
      </c>
      <c r="L89" s="171">
        <f>IF(D89="","",I89-K89)</f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>IF(OR(AC89&lt;&gt;"Oui",C89&lt;&gt;"JOU"),"",IF(F89&lt;VALUE("01/01/2006"),154,IF(F89&lt;VALUE("01/01/2010"),79,0)))</f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hidden="1" customHeight="1" x14ac:dyDescent="0.15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>IF(OR($C90="",$C90="DIR",$C90="ARB"),0,IF($C90="LOI",175,IF($C90="BAB",90,IF($C90="FIT",190,IF($F90&lt;=VALUE("01/01/2005"),220,IF($F90&lt;=VALUE("01/01/2008"),190,IF($F90&lt;=VALUE("01/01/2012"),170,IF($F90&lt;=VALUE("01/01/2014"),160,145))))))))</f>
        <v>190</v>
      </c>
      <c r="H90" s="12" t="s">
        <v>30</v>
      </c>
      <c r="I90" s="169">
        <f>IF(OR(H90="Non",H90=""),G90,MAX(0,G90-15))</f>
        <v>190</v>
      </c>
      <c r="J90" s="11"/>
      <c r="K90" s="170">
        <f>SUM(N90,S90,X90)</f>
        <v>190</v>
      </c>
      <c r="L90" s="171">
        <f>IF(D90="","",I90-K90)</f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>IF(OR(AC90&lt;&gt;"Oui",C90&lt;&gt;"JOU"),"",IF(F90&lt;VALUE("01/01/2006"),154,IF(F90&lt;VALUE("01/01/2010"),79,0)))</f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hidden="1" customHeight="1" x14ac:dyDescent="0.15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>IF(OR($C91="",$C91="DIR",$C91="ARB"),0,IF($C91="LOI",175,IF($C91="BAB",90,IF($C91="FIT",190,IF($F91&lt;=VALUE("01/01/2005"),220,IF($F91&lt;=VALUE("01/01/2008"),190,IF($F91&lt;=VALUE("01/01/2012"),170,IF($F91&lt;=VALUE("01/01/2014"),160,145))))))))</f>
        <v>220</v>
      </c>
      <c r="H91" s="12" t="s">
        <v>30</v>
      </c>
      <c r="I91" s="169">
        <f>IF(OR(H91="Non",H91=""),G91,MAX(0,G91-15))</f>
        <v>220</v>
      </c>
      <c r="J91" s="11"/>
      <c r="K91" s="170">
        <f>SUM(N91,S91,X91)</f>
        <v>220</v>
      </c>
      <c r="L91" s="171">
        <f>IF(D91="","",I91-K91)</f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>IF(OR(AC91&lt;&gt;"Oui",C91&lt;&gt;"JOU"),"",IF(F91&lt;VALUE("01/01/2006"),154,IF(F91&lt;VALUE("01/01/2010"),79,0)))</f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hidden="1" customHeight="1" x14ac:dyDescent="0.15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>IF(OR($C92="",$C92="DIR",$C92="ARB"),0,IF($C92="LOI",175,IF($C92="BAB",90,IF($C92="FIT",190,IF($F92&lt;=VALUE("01/01/2005"),220,IF($F92&lt;=VALUE("01/01/2008"),190,IF($F92&lt;=VALUE("01/01/2012"),170,IF($F92&lt;=VALUE("01/01/2014"),160,145))))))))</f>
        <v>190</v>
      </c>
      <c r="H92" s="12" t="s">
        <v>30</v>
      </c>
      <c r="I92" s="169">
        <f>IF(OR(H92="Non",H92=""),G92,MAX(0,G92-15))</f>
        <v>190</v>
      </c>
      <c r="J92" s="11"/>
      <c r="K92" s="170">
        <f>SUM(N92,S92,X92)</f>
        <v>190</v>
      </c>
      <c r="L92" s="171">
        <f>IF(D92="","",I92-K92)</f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>IF(OR(AC92&lt;&gt;"Oui",C92&lt;&gt;"JOU"),"",IF(F92&lt;VALUE("01/01/2006"),154,IF(F92&lt;VALUE("01/01/2010"),79,0)))</f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hidden="1" customHeight="1" x14ac:dyDescent="0.15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>IF(OR($C93="",$C93="DIR",$C93="ARB"),0,IF($C93="LOI",175,IF($C93="BAB",90,IF($C93="FIT",190,IF($F93&lt;=VALUE("01/01/2005"),220,IF($F93&lt;=VALUE("01/01/2008"),190,IF($F93&lt;=VALUE("01/01/2012"),170,IF($F93&lt;=VALUE("01/01/2014"),160,145))))))))</f>
        <v>170</v>
      </c>
      <c r="H93" s="12" t="s">
        <v>30</v>
      </c>
      <c r="I93" s="169">
        <f>IF(OR(H93="Non",H93=""),G93,MAX(0,G93-15))</f>
        <v>170</v>
      </c>
      <c r="J93" s="11"/>
      <c r="K93" s="170">
        <f>SUM(N93,S93,X93)</f>
        <v>170</v>
      </c>
      <c r="L93" s="171">
        <f>IF(D93="","",I93-K93)</f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>IF(OR(AC93&lt;&gt;"Oui",C93&lt;&gt;"JOU"),"",IF(F93&lt;VALUE("01/01/2006"),154,IF(F93&lt;VALUE("01/01/2010"),79,0)))</f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hidden="1" customHeight="1" x14ac:dyDescent="0.15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>IF(OR($C94="",$C94="DIR",$C94="ARB"),0,IF($C94="LOI",175,IF($C94="BAB",90,IF($C94="FIT",190,IF($F94&lt;=VALUE("01/01/2005"),220,IF($F94&lt;=VALUE("01/01/2008"),190,IF($F94&lt;=VALUE("01/01/2012"),170,IF($F94&lt;=VALUE("01/01/2014"),160,145))))))))</f>
        <v>220</v>
      </c>
      <c r="H94" s="12" t="s">
        <v>30</v>
      </c>
      <c r="I94" s="169">
        <f>IF(OR(H94="Non",H94=""),G94,MAX(0,G94-15))</f>
        <v>220</v>
      </c>
      <c r="J94" s="11"/>
      <c r="K94" s="170">
        <f>SUM(N94,S94,X94)</f>
        <v>220</v>
      </c>
      <c r="L94" s="171">
        <f>IF(D94="","",I94-K94)</f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>IF(OR(AC94&lt;&gt;"Oui",C94&lt;&gt;"JOU"),"",IF(F94&lt;VALUE("01/01/2006"),154,IF(F94&lt;VALUE("01/01/2010"),79,0)))</f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hidden="1" customHeight="1" x14ac:dyDescent="0.15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>IF(OR($C95="",$C95="DIR",$C95="ARB"),0,IF($C95="LOI",175,IF($C95="BAB",90,IF($C95="FIT",190,IF($F95&lt;=VALUE("01/01/2005"),220,IF($F95&lt;=VALUE("01/01/2008"),190,IF($F95&lt;=VALUE("01/01/2012"),170,IF($F95&lt;=VALUE("01/01/2014"),160,145))))))))</f>
        <v>220</v>
      </c>
      <c r="H95" s="12" t="s">
        <v>30</v>
      </c>
      <c r="I95" s="169">
        <f>IF(OR(H95="Non",H95=""),G95,MAX(0,G95-15))</f>
        <v>220</v>
      </c>
      <c r="J95" s="11"/>
      <c r="K95" s="170">
        <f>SUM(N95,S95,X95)</f>
        <v>220</v>
      </c>
      <c r="L95" s="171">
        <f>IF(D95="","",I95-K95)</f>
        <v>0</v>
      </c>
      <c r="M95" s="37" t="s">
        <v>107</v>
      </c>
      <c r="N95" s="172">
        <v>110</v>
      </c>
      <c r="O95" s="173" t="s">
        <v>892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893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>IF(OR(AC95&lt;&gt;"Oui",C95&lt;&gt;"JOU"),"",IF(F95&lt;VALUE("01/01/2006"),154,IF(F95&lt;VALUE("01/01/2010"),79,0)))</f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hidden="1" customHeight="1" x14ac:dyDescent="0.15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>IF(OR($C96="",$C96="DIR",$C96="ARB"),0,IF($C96="LOI",175,IF($C96="BAB",90,IF($C96="FIT",190,IF($F96&lt;=VALUE("01/01/2005"),220,IF($F96&lt;=VALUE("01/01/2008"),190,IF($F96&lt;=VALUE("01/01/2012"),170,IF($F96&lt;=VALUE("01/01/2014"),160,145))))))))</f>
        <v>170</v>
      </c>
      <c r="H96" s="12" t="s">
        <v>30</v>
      </c>
      <c r="I96" s="169">
        <f>IF(OR(H96="Non",H96=""),G96,MAX(0,G96-15))</f>
        <v>170</v>
      </c>
      <c r="J96" s="11"/>
      <c r="K96" s="170">
        <f>SUM(N96,S96,X96)</f>
        <v>170</v>
      </c>
      <c r="L96" s="171">
        <f>IF(D96="","",I96-K96)</f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>IF(OR(AC96&lt;&gt;"Oui",C96&lt;&gt;"JOU"),"",IF(F96&lt;VALUE("01/01/2006"),154,IF(F96&lt;VALUE("01/01/2010"),79,0)))</f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hidden="1" customHeight="1" x14ac:dyDescent="0.1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>IF(OR($C97="",$C97="DIR",$C97="ARB"),0,IF($C97="LOI",175,IF($C97="BAB",90,IF($C97="FIT",190,IF($F97&lt;=VALUE("01/01/2005"),220,IF($F97&lt;=VALUE("01/01/2008"),190,IF($F97&lt;=VALUE("01/01/2012"),170,IF($F97&lt;=VALUE("01/01/2014"),160,145))))))))</f>
        <v>170</v>
      </c>
      <c r="H97" s="12" t="s">
        <v>30</v>
      </c>
      <c r="I97" s="169">
        <f>IF(OR(H97="Non",H97=""),G97,MAX(0,G97-15))</f>
        <v>170</v>
      </c>
      <c r="J97" s="11"/>
      <c r="K97" s="170">
        <f>SUM(N97,S97,X97)</f>
        <v>170</v>
      </c>
      <c r="L97" s="171">
        <f>IF(D97="","",I97-K97)</f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>IF(OR(AC97&lt;&gt;"Oui",C97&lt;&gt;"JOU"),"",IF(F97&lt;VALUE("01/01/2006"),154,IF(F97&lt;VALUE("01/01/2010"),79,0)))</f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hidden="1" customHeight="1" x14ac:dyDescent="0.15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>IF(OR($C98="",$C98="DIR",$C98="ARB"),0,IF($C98="LOI",175,IF($C98="BAB",90,IF($C98="FIT",190,IF($F98&lt;=VALUE("01/01/2005"),220,IF($F98&lt;=VALUE("01/01/2008"),190,IF($F98&lt;=VALUE("01/01/2012"),170,IF($F98&lt;=VALUE("01/01/2014"),160,145))))))))</f>
        <v>170</v>
      </c>
      <c r="H98" s="12" t="s">
        <v>30</v>
      </c>
      <c r="I98" s="169">
        <f>IF(OR(H98="Non",H98=""),G98,MAX(0,G98-15))</f>
        <v>170</v>
      </c>
      <c r="J98" s="11"/>
      <c r="K98" s="170">
        <f>SUM(N98,S98,X98)</f>
        <v>170</v>
      </c>
      <c r="L98" s="171">
        <f>IF(D98="","",I98-K98)</f>
        <v>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 t="s">
        <v>107</v>
      </c>
      <c r="S98" s="205">
        <v>50</v>
      </c>
      <c r="T98" s="206" t="s">
        <v>1091</v>
      </c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>IF(OR(AC98&lt;&gt;"Oui",C98&lt;&gt;"JOU"),"",IF(F98&lt;VALUE("01/01/2006"),154,IF(F98&lt;VALUE("01/01/2010"),79,0)))</f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hidden="1" customHeight="1" x14ac:dyDescent="0.15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>IF(OR($C99="",$C99="DIR",$C99="ARB"),0,IF($C99="LOI",175,IF($C99="BAB",90,IF($C99="FIT",190,IF($F99&lt;=VALUE("01/01/2005"),220,IF($F99&lt;=VALUE("01/01/2008"),190,IF($F99&lt;=VALUE("01/01/2012"),170,IF($F99&lt;=VALUE("01/01/2014"),160,145))))))))</f>
        <v>0</v>
      </c>
      <c r="H99" s="12" t="s">
        <v>30</v>
      </c>
      <c r="I99" s="169">
        <f>IF(OR(H99="Non",H99=""),G99,MAX(0,G99-15))</f>
        <v>0</v>
      </c>
      <c r="J99" s="11"/>
      <c r="K99" s="170">
        <f>SUM(N99,S99,X99)</f>
        <v>0</v>
      </c>
      <c r="L99" s="171">
        <f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>IF(OR(AC99&lt;&gt;"Oui",C99&lt;&gt;"JOU"),"",IF(F99&lt;VALUE("01/01/2006"),154,IF(F99&lt;VALUE("01/01/2010"),79,0)))</f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hidden="1" customHeight="1" x14ac:dyDescent="0.15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>IF(OR($C100="",$C100="DIR",$C100="ARB"),0,IF($C100="LOI",175,IF($C100="BAB",90,IF($C100="FIT",190,IF($F100&lt;=VALUE("01/01/2005"),220,IF($F100&lt;=VALUE("01/01/2008"),190,IF($F100&lt;=VALUE("01/01/2012"),170,IF($F100&lt;=VALUE("01/01/2014"),160,145))))))))</f>
        <v>170</v>
      </c>
      <c r="H100" s="12" t="s">
        <v>30</v>
      </c>
      <c r="I100" s="169">
        <f>IF(OR(H100="Non",H100=""),G100,MAX(0,G100-15))</f>
        <v>170</v>
      </c>
      <c r="J100" s="11"/>
      <c r="K100" s="170">
        <f>SUM(N100,S100,X100)</f>
        <v>100</v>
      </c>
      <c r="L100" s="171">
        <f>IF(D100="","",I100-K100)</f>
        <v>70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 t="s">
        <v>460</v>
      </c>
      <c r="S100" s="205">
        <v>50</v>
      </c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>IF(OR(AC100&lt;&gt;"Oui",C100&lt;&gt;"JOU"),"",IF(F100&lt;VALUE("01/01/2006"),154,IF(F100&lt;VALUE("01/01/2010"),79,0)))</f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hidden="1" customHeight="1" x14ac:dyDescent="0.15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>IF(OR(H101="Non",H101=""),G101,MAX(0,G101-15))</f>
        <v>170</v>
      </c>
      <c r="J101" s="11"/>
      <c r="K101" s="170">
        <f>SUM(N101,S101,X101)</f>
        <v>150</v>
      </c>
      <c r="L101" s="35">
        <f>IF(D101="","",I101-K101)</f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>IF(OR(AC101&lt;&gt;"Oui",C101&lt;&gt;"JOU"),"",IF(F101&lt;VALUE("01/01/2006"),154,IF(F101&lt;VALUE("01/01/2010"),79,0)))</f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hidden="1" customHeight="1" x14ac:dyDescent="0.15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>IF(OR(H102="Non",H102=""),G102,MAX(0,G102-15))</f>
        <v>220</v>
      </c>
      <c r="J102" s="11"/>
      <c r="K102" s="34">
        <f>SUM(N102,S102,X102)</f>
        <v>220</v>
      </c>
      <c r="L102" s="35">
        <f>IF(D102="","",I102-K102)</f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>IF(OR(AC102&lt;&gt;"Oui",C102&lt;&gt;"JOU"),"",IF(F102&lt;VALUE("01/01/2006"),154,IF(F102&lt;VALUE("01/01/2010"),79,0)))</f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987</v>
      </c>
      <c r="E103" s="18" t="s">
        <v>988</v>
      </c>
      <c r="F103" s="19">
        <v>41825</v>
      </c>
      <c r="G103" s="32">
        <f>IF(OR($C103="",$C103="DIR",$C103="ARB"),0,IF($C103="LOI",175,IF($C103="BAB",90,IF($C103="FIT",190,IF($F103&lt;=VALUE("01/01/2005"),220,IF($F103&lt;=VALUE("01/01/2008"),190,IF($F103&lt;=VALUE("01/01/2012"),170,IF($F103&lt;=VALUE("01/01/2014"),160,145))))))))</f>
        <v>145</v>
      </c>
      <c r="H103" s="12" t="s">
        <v>30</v>
      </c>
      <c r="I103" s="33">
        <f>IF(OR(H103="Non",H103=""),G103,MAX(0,G103-15))</f>
        <v>145</v>
      </c>
      <c r="J103" s="11" t="s">
        <v>999</v>
      </c>
      <c r="K103" s="34">
        <f>SUM(N103,S103,X103)</f>
        <v>145</v>
      </c>
      <c r="L103" s="35">
        <f>IF(D103="","",I103-K103)</f>
        <v>0</v>
      </c>
      <c r="M103" s="37" t="s">
        <v>107</v>
      </c>
      <c r="N103" s="38">
        <v>95</v>
      </c>
      <c r="O103" s="150" t="s">
        <v>989</v>
      </c>
      <c r="P103" s="146" t="s">
        <v>133</v>
      </c>
      <c r="Q103" s="39">
        <v>44853</v>
      </c>
      <c r="R103" s="199" t="s">
        <v>460</v>
      </c>
      <c r="S103" s="200">
        <v>50</v>
      </c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>IF(OR(AC103&lt;&gt;"Oui",C103&lt;&gt;"JOU"),"",IF(F103&lt;VALUE("01/01/2006"),154,IF(F103&lt;VALUE("01/01/2010"),79,0)))</f>
        <v/>
      </c>
      <c r="AE103" s="28"/>
      <c r="AF103" s="29"/>
      <c r="AG103" s="30"/>
      <c r="AH103" s="188"/>
      <c r="AI103" s="188"/>
      <c r="AJ103" s="188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1066</v>
      </c>
      <c r="E104" s="18" t="s">
        <v>806</v>
      </c>
      <c r="F104" s="19">
        <v>41872</v>
      </c>
      <c r="G104" s="32">
        <f>IF(OR($C104="",$C104="DIR",$C104="ARB"),0,IF($C104="LOI",175,IF($C104="BAB",90,IF($C104="FIT",190,IF($F104&lt;=VALUE("01/01/2005"),220,IF($F104&lt;=VALUE("01/01/2008"),190,IF($F104&lt;=VALUE("01/01/2012"),170,IF($F104&lt;=VALUE("01/01/2014"),160,145))))))))</f>
        <v>145</v>
      </c>
      <c r="H104" s="12" t="s">
        <v>30</v>
      </c>
      <c r="I104" s="33">
        <f>IF(OR(H104="Non",H104=""),G104,MAX(0,G104-15))</f>
        <v>145</v>
      </c>
      <c r="J104" s="11"/>
      <c r="K104" s="34">
        <f>SUM(N104,S104,X104)</f>
        <v>145</v>
      </c>
      <c r="L104" s="35">
        <f>IF(D104="","",I104-K104)</f>
        <v>0</v>
      </c>
      <c r="M104" s="37" t="s">
        <v>107</v>
      </c>
      <c r="N104" s="38">
        <v>145</v>
      </c>
      <c r="O104" s="150" t="s">
        <v>807</v>
      </c>
      <c r="P104" s="146" t="s">
        <v>125</v>
      </c>
      <c r="Q104" s="39">
        <v>44827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>IF(OR(AC104&lt;&gt;"Oui",C104&lt;&gt;"JOU"),"",IF(F104&lt;VALUE("01/01/2006"),154,IF(F104&lt;VALUE("01/01/2010"),79,0)))</f>
        <v/>
      </c>
      <c r="AE104" s="28"/>
      <c r="AF104" s="29"/>
      <c r="AG104" s="30"/>
      <c r="AH104" s="187"/>
      <c r="AI104" s="187"/>
      <c r="AJ104" s="187"/>
    </row>
    <row r="105" spans="1:36" s="5" customFormat="1" ht="15" hidden="1" customHeight="1" x14ac:dyDescent="0.15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>IF(OR($C105="",$C105="DIR",$C105="ARB"),0,IF($C105="LOI",175,IF($C105="BAB",90,IF($C105="FIT",190,IF($F105&lt;=VALUE("01/01/2005"),220,IF($F105&lt;=VALUE("01/01/2008"),190,IF($F105&lt;=VALUE("01/01/2012"),170,IF($F105&lt;=VALUE("01/01/2014"),160,145))))))))</f>
        <v>170</v>
      </c>
      <c r="H105" s="12" t="s">
        <v>30</v>
      </c>
      <c r="I105" s="33">
        <f>IF(OR(H105="Non",H105=""),G105,MAX(0,G105-15))</f>
        <v>170</v>
      </c>
      <c r="J105" s="11"/>
      <c r="K105" s="34">
        <f>SUM(N105,S105,X105)</f>
        <v>190</v>
      </c>
      <c r="L105" s="35">
        <f>IF(D105="","",I105-K105)</f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>IF(OR(AC105&lt;&gt;"Oui",C105&lt;&gt;"JOU"),"",IF(F105&lt;VALUE("01/01/2006"),154,IF(F105&lt;VALUE("01/01/2010"),79,0)))</f>
        <v/>
      </c>
      <c r="AE105" s="28"/>
      <c r="AF105" s="29"/>
      <c r="AG105" s="30"/>
      <c r="AH105" s="187" t="s">
        <v>946</v>
      </c>
      <c r="AI105" s="187"/>
      <c r="AJ105" s="187"/>
    </row>
    <row r="106" spans="1:36" s="5" customFormat="1" ht="15" hidden="1" customHeight="1" x14ac:dyDescent="0.15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>IF(OR($C106="",$C106="DIR",$C106="ARB"),0,IF($C106="LOI",175,IF($C106="BAB",90,IF($C106="FIT",190,IF($F106&lt;=VALUE("01/01/2005"),220,IF($F106&lt;=VALUE("01/01/2008"),190,IF($F106&lt;=VALUE("01/01/2012"),170,IF($F106&lt;=VALUE("01/01/2014"),160,145))))))))</f>
        <v>160</v>
      </c>
      <c r="H106" s="12" t="s">
        <v>46</v>
      </c>
      <c r="I106" s="33">
        <f>IF(OR(H106="Non",H106=""),G106,MAX(0,G106-15))</f>
        <v>145</v>
      </c>
      <c r="J106" s="11"/>
      <c r="K106" s="34">
        <f>SUM(N106,S106,X106)</f>
        <v>145</v>
      </c>
      <c r="L106" s="35">
        <f>IF(D106="","",I106-K106)</f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>IF(OR(AC106&lt;&gt;"Oui",C106&lt;&gt;"JOU"),"",IF(F106&lt;VALUE("01/01/2006"),154,IF(F106&lt;VALUE("01/01/2010"),79,0)))</f>
        <v/>
      </c>
      <c r="AE106" s="28"/>
      <c r="AF106" s="29"/>
      <c r="AG106" s="30"/>
      <c r="AH106" s="187" t="s">
        <v>946</v>
      </c>
      <c r="AI106" s="187"/>
      <c r="AJ106" s="187"/>
    </row>
    <row r="107" spans="1:36" s="5" customFormat="1" ht="15" hidden="1" customHeight="1" x14ac:dyDescent="0.15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>IF(OR($C107="",$C107="DIR",$C107="ARB"),0,IF($C107="LOI",175,IF($C107="BAB",90,IF($C107="FIT",190,IF($F107&lt;=VALUE("01/01/2005"),220,IF($F107&lt;=VALUE("01/01/2008"),190,IF($F107&lt;=VALUE("01/01/2012"),170,IF($F107&lt;=VALUE("01/01/2014"),160,145))))))))</f>
        <v>160</v>
      </c>
      <c r="H107" s="12" t="s">
        <v>46</v>
      </c>
      <c r="I107" s="33">
        <f>IF(OR(H107="Non",H107=""),G107,MAX(0,G107-15))</f>
        <v>145</v>
      </c>
      <c r="J107" s="11"/>
      <c r="K107" s="34">
        <f>SUM(N107,S107,X107)</f>
        <v>145</v>
      </c>
      <c r="L107" s="35">
        <f>IF(D107="","",I107-K107)</f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>IF(OR(AC107&lt;&gt;"Oui",C107&lt;&gt;"JOU"),"",IF(F107&lt;VALUE("01/01/2006"),154,IF(F107&lt;VALUE("01/01/2010"),79,0)))</f>
        <v/>
      </c>
      <c r="AE107" s="28"/>
      <c r="AF107" s="29"/>
      <c r="AG107" s="30"/>
      <c r="AH107" s="187" t="s">
        <v>946</v>
      </c>
      <c r="AI107" s="187"/>
      <c r="AJ107" s="187"/>
    </row>
    <row r="108" spans="1:36" s="5" customFormat="1" ht="15" hidden="1" customHeight="1" x14ac:dyDescent="0.15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>IF(OR($C108="",$C108="DIR",$C108="ARB"),0,IF($C108="LOI",175,IF($C108="BAB",90,IF($C108="FIT",190,IF($F108&lt;=VALUE("01/01/2005"),220,IF($F108&lt;=VALUE("01/01/2008"),190,IF($F108&lt;=VALUE("01/01/2012"),170,IF($F108&lt;=VALUE("01/01/2014"),160,145))))))))</f>
        <v>160</v>
      </c>
      <c r="H108" s="12" t="s">
        <v>46</v>
      </c>
      <c r="I108" s="33">
        <f>IF(OR(H108="Non",H108=""),G108,MAX(0,G108-15))</f>
        <v>145</v>
      </c>
      <c r="J108" s="11"/>
      <c r="K108" s="34">
        <f>SUM(N108,S108,X108)</f>
        <v>145</v>
      </c>
      <c r="L108" s="35">
        <f>IF(D108="","",I108-K108)</f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>IF(OR(AC108&lt;&gt;"Oui",C108&lt;&gt;"JOU"),"",IF(F108&lt;VALUE("01/01/2006"),154,IF(F108&lt;VALUE("01/01/2010"),79,0)))</f>
        <v/>
      </c>
      <c r="AE108" s="28"/>
      <c r="AF108" s="29"/>
      <c r="AG108" s="30"/>
      <c r="AH108" s="187" t="s">
        <v>946</v>
      </c>
      <c r="AI108" s="187"/>
      <c r="AJ108" s="187"/>
    </row>
    <row r="109" spans="1:36" s="4" customFormat="1" ht="15" hidden="1" customHeight="1" x14ac:dyDescent="0.15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>IF(OR($C109="",$C109="DIR",$C109="ARB"),0,IF($C109="LOI",175,IF($C109="BAB",90,IF($C109="FIT",190,IF($F109&lt;=VALUE("01/01/2005"),220,IF($F109&lt;=VALUE("01/01/2008"),190,IF($F109&lt;=VALUE("01/01/2012"),170,IF($F109&lt;=VALUE("01/01/2014"),160,145))))))))</f>
        <v>0</v>
      </c>
      <c r="H109" s="12" t="s">
        <v>30</v>
      </c>
      <c r="I109" s="33">
        <f>IF(OR(H109="Non",H109=""),G109,MAX(0,G109-15))</f>
        <v>0</v>
      </c>
      <c r="J109" s="11"/>
      <c r="K109" s="34">
        <f>SUM(N109,S109,X109)</f>
        <v>0</v>
      </c>
      <c r="L109" s="35">
        <f>IF(D109="","",I109-K109)</f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>IF(OR(AC109&lt;&gt;"Oui",C109&lt;&gt;"JOU"),"",IF(F109&lt;VALUE("01/01/2006"),154,IF(F109&lt;VALUE("01/01/2010"),79,0)))</f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hidden="1" customHeight="1" x14ac:dyDescent="0.15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>IF(OR($C110="",$C110="DIR",$C110="ARB"),0,IF($C110="LOI",175,IF($C110="BAB",90,IF($C110="FIT",190,IF($F110&lt;=VALUE("01/01/2005"),220,IF($F110&lt;=VALUE("01/01/2008"),190,IF($F110&lt;=VALUE("01/01/2012"),170,IF($F110&lt;=VALUE("01/01/2014"),160,145))))))))</f>
        <v>0</v>
      </c>
      <c r="H110" s="12" t="s">
        <v>30</v>
      </c>
      <c r="I110" s="33">
        <f>IF(OR(H110="Non",H110=""),G110,MAX(0,G110-15))</f>
        <v>0</v>
      </c>
      <c r="J110" s="11"/>
      <c r="K110" s="34">
        <f>SUM(N110,S110,X110)</f>
        <v>0</v>
      </c>
      <c r="L110" s="35">
        <f>IF(D110="","",I110-K110)</f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>IF(OR(AC110&lt;&gt;"Oui",C110&lt;&gt;"JOU"),"",IF(F110&lt;VALUE("01/01/2006"),154,IF(F110&lt;VALUE("01/01/2010"),79,0)))</f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hidden="1" customHeight="1" x14ac:dyDescent="0.15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>IF(OR($C111="",$C111="DIR",$C111="ARB"),0,IF($C111="LOI",175,IF($C111="BAB",90,IF($C111="FIT",190,IF($F111&lt;=VALUE("01/01/2005"),220,IF($F111&lt;=VALUE("01/01/2008"),190,IF($F111&lt;=VALUE("01/01/2012"),170,IF($F111&lt;=VALUE("01/01/2014"),160,145))))))))</f>
        <v>190</v>
      </c>
      <c r="H111" s="12" t="s">
        <v>30</v>
      </c>
      <c r="I111" s="33">
        <f>IF(OR(H111="Non",H111=""),G111,MAX(0,G111-15))</f>
        <v>190</v>
      </c>
      <c r="J111" s="11"/>
      <c r="K111" s="34">
        <f>SUM(N111,S111,X111)</f>
        <v>180</v>
      </c>
      <c r="L111" s="35">
        <f>IF(D111="","",I111-K111)</f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>IF(OR(AC111&lt;&gt;"Oui",C111&lt;&gt;"JOU"),"",IF(F111&lt;VALUE("01/01/2006"),154,IF(F111&lt;VALUE("01/01/2010"),79,0)))</f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hidden="1" customHeight="1" x14ac:dyDescent="0.15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>IF(OR($C112="",$C112="DIR",$C112="ARB"),0,IF($C112="LOI",175,IF($C112="BAB",90,IF($C112="FIT",190,IF($F112&lt;=VALUE("01/01/2005"),220,IF($F112&lt;=VALUE("01/01/2008"),190,IF($F112&lt;=VALUE("01/01/2012"),170,IF($F112&lt;=VALUE("01/01/2014"),160,145))))))))</f>
        <v>90</v>
      </c>
      <c r="H112" s="12" t="s">
        <v>30</v>
      </c>
      <c r="I112" s="169">
        <f>IF(OR(H112="Non",H112=""),G112,MAX(0,G112-15))</f>
        <v>90</v>
      </c>
      <c r="J112" s="11"/>
      <c r="K112" s="170">
        <v>90</v>
      </c>
      <c r="L112" s="171">
        <f>IF(D112="","",I112-K112)</f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>IF(OR(AC112&lt;&gt;"Oui",C112&lt;&gt;"JOU"),"",IF(F112&lt;VALUE("01/01/2006"),154,IF(F112&lt;VALUE("01/01/2010"),79,0)))</f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hidden="1" customHeight="1" x14ac:dyDescent="0.15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>IF(OR($C113="",$C113="DIR",$C113="ARB"),0,IF($C113="LOI",175,IF($C113="BAB",90,IF($C113="FIT",190,IF($F113&lt;=VALUE("01/01/2005"),220,IF($F113&lt;=VALUE("01/01/2008"),190,IF($F113&lt;=VALUE("01/01/2012"),170,IF($F113&lt;=VALUE("01/01/2014"),160,145))))))))</f>
        <v>170</v>
      </c>
      <c r="H113" s="12" t="s">
        <v>30</v>
      </c>
      <c r="I113" s="33">
        <f>IF(OR(H113="Non",H113=""),G113,MAX(0,G113-15))</f>
        <v>170</v>
      </c>
      <c r="J113" s="11"/>
      <c r="K113" s="34">
        <f>SUM(N113,S113,X113)</f>
        <v>170</v>
      </c>
      <c r="L113" s="35">
        <f>IF(D113="","",I113-K113)</f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>IF(OR(AC113&lt;&gt;"Oui",C113&lt;&gt;"JOU"),"",IF(F113&lt;VALUE("01/01/2006"),154,IF(F113&lt;VALUE("01/01/2010"),79,0)))</f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hidden="1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>IF(OR($C114="",$C114="DIR",$C114="ARB"),0,IF($C114="LOI",175,IF($C114="BAB",90,IF($C114="FIT",190,IF($F114&lt;=VALUE("01/01/2005"),220,IF($F114&lt;=VALUE("01/01/2008"),190,IF($F114&lt;=VALUE("01/01/2012"),170,IF($F114&lt;=VALUE("01/01/2014"),160,145))))))))</f>
        <v>220</v>
      </c>
      <c r="H114" s="12" t="s">
        <v>46</v>
      </c>
      <c r="I114" s="33">
        <f>IF(OR(H114="Non",H114=""),G114,MAX(0,G114-15))</f>
        <v>205</v>
      </c>
      <c r="J114" s="11"/>
      <c r="K114" s="34">
        <f>SUM(N114,S114,X114)</f>
        <v>204.99</v>
      </c>
      <c r="L114" s="35">
        <f>IF(D114="","",I114-K114)</f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>IF(OR(AC114&lt;&gt;"Oui",C114&lt;&gt;"JOU"),"",IF(F114&lt;VALUE("01/01/2006"),154,IF(F114&lt;VALUE("01/01/2010"),79,0)))</f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hidden="1" customHeight="1" x14ac:dyDescent="0.15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>IF(OR($C115="",$C115="DIR",$C115="ARB"),0,IF($C115="LOI",175,IF($C115="BAB",90,IF($C115="FIT",190,IF($F115&lt;=VALUE("01/01/2005"),220,IF($F115&lt;=VALUE("01/01/2008"),190,IF($F115&lt;=VALUE("01/01/2012"),170,IF($F115&lt;=VALUE("01/01/2014"),160,145))))))))</f>
        <v>190</v>
      </c>
      <c r="H115" s="12" t="s">
        <v>30</v>
      </c>
      <c r="I115" s="33">
        <f>IF(OR(H115="Non",H115=""),G115,MAX(0,G115-15))</f>
        <v>190</v>
      </c>
      <c r="J115" s="11"/>
      <c r="K115" s="34">
        <f>SUM(N115,S115,X115)</f>
        <v>190</v>
      </c>
      <c r="L115" s="35">
        <f>IF(D115="","",I115-K115)</f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>IF(OR(AC115&lt;&gt;"Oui",C115&lt;&gt;"JOU"),"",IF(F115&lt;VALUE("01/01/2006"),154,IF(F115&lt;VALUE("01/01/2010"),79,0)))</f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hidden="1" customHeight="1" x14ac:dyDescent="0.15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>IF(OR($C116="",$C116="DIR",$C116="ARB"),0,IF($C116="LOI",175,IF($C116="BAB",90,IF($C116="FIT",190,IF($F116&lt;=VALUE("01/01/2005"),220,IF($F116&lt;=VALUE("01/01/2008"),190,IF($F116&lt;=VALUE("01/01/2012"),170,IF($F116&lt;=VALUE("01/01/2014"),160,145))))))))</f>
        <v>220</v>
      </c>
      <c r="H116" s="12" t="s">
        <v>30</v>
      </c>
      <c r="I116" s="33">
        <f>IF(OR(H116="Non",H116=""),G116,MAX(0,G116-15))</f>
        <v>220</v>
      </c>
      <c r="J116" s="11"/>
      <c r="K116" s="34">
        <f>SUM(N116,S116,X116)</f>
        <v>220</v>
      </c>
      <c r="L116" s="35">
        <f>IF(D116="","",I116-K116)</f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>IF(OR(AC116&lt;&gt;"Oui",C116&lt;&gt;"JOU"),"",IF(F116&lt;VALUE("01/01/2006"),154,IF(F116&lt;VALUE("01/01/2010"),79,0)))</f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hidden="1" customHeight="1" x14ac:dyDescent="0.15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>IF(OR($C117="",$C117="DIR",$C117="ARB"),0,IF($C117="LOI",175,IF($C117="BAB",90,IF($C117="FIT",190,IF($F117&lt;=VALUE("01/01/2005"),220,IF($F117&lt;=VALUE("01/01/2008"),190,IF($F117&lt;=VALUE("01/01/2012"),170,IF($F117&lt;=VALUE("01/01/2014"),160,145))))))))</f>
        <v>190</v>
      </c>
      <c r="H117" s="12" t="s">
        <v>30</v>
      </c>
      <c r="I117" s="33">
        <f>IF(OR(H117="Non",H117=""),G117,MAX(0,G117-15))</f>
        <v>190</v>
      </c>
      <c r="J117" s="11"/>
      <c r="K117" s="34">
        <f>SUM(N117,S117,X117)</f>
        <v>190</v>
      </c>
      <c r="L117" s="35">
        <f>IF(D117="","",I117-K117)</f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978</v>
      </c>
      <c r="V117" s="203">
        <v>44863</v>
      </c>
      <c r="W117" s="236"/>
      <c r="X117" s="237"/>
      <c r="Y117" s="238"/>
      <c r="Z117" s="239"/>
      <c r="AA117" s="240"/>
      <c r="AB117" s="26"/>
      <c r="AC117" s="27"/>
      <c r="AD117" s="36" t="str">
        <f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hidden="1" customHeight="1" x14ac:dyDescent="0.15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>IF(OR($C118="",$C118="DIR",$C118="ARB"),0,IF($C118="LOI",175,IF($C118="BAB",90,IF($C118="FIT",190,IF($F118&lt;=VALUE("01/01/2005"),220,IF($F118&lt;=VALUE("01/01/2008"),190,IF($F118&lt;=VALUE("01/01/2012"),170,IF($F118&lt;=VALUE("01/01/2014"),160,145))))))))</f>
        <v>145</v>
      </c>
      <c r="H118" s="12" t="s">
        <v>46</v>
      </c>
      <c r="I118" s="33">
        <f>IF(OR(H118="Non",H118=""),G118,MAX(0,G118-15))</f>
        <v>130</v>
      </c>
      <c r="J118" s="11"/>
      <c r="K118" s="34">
        <f>SUM(N118,S118,X118)</f>
        <v>145</v>
      </c>
      <c r="L118" s="35">
        <f>IF(D118="","",I118-K118)</f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>IF(OR(AC118&lt;&gt;"Oui",C118&lt;&gt;"JOU"),"",IF(F118&lt;VALUE("01/01/2006"),154,IF(F118&lt;VALUE("01/01/2010"),79,0)))</f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hidden="1" customHeight="1" x14ac:dyDescent="0.15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>IF(OR($C119="",$C119="DIR",$C119="ARB"),0,IF($C119="LOI",175,IF($C119="BAB",90,IF($C119="FIT",190,IF($F119&lt;=VALUE("01/01/2005"),220,IF($F119&lt;=VALUE("01/01/2008"),190,IF($F119&lt;=VALUE("01/01/2012"),170,IF($F119&lt;=VALUE("01/01/2014"),160,145))))))))</f>
        <v>220</v>
      </c>
      <c r="H119" s="12" t="s">
        <v>30</v>
      </c>
      <c r="I119" s="33">
        <f>IF(OR(H119="Non",H119=""),G119,MAX(0,G119-15))</f>
        <v>220</v>
      </c>
      <c r="J119" s="11"/>
      <c r="K119" s="34">
        <f>SUM(N119,S119,X119)</f>
        <v>220</v>
      </c>
      <c r="L119" s="35">
        <f>IF(D119="","",I119-K119)</f>
        <v>0</v>
      </c>
      <c r="M119" s="37" t="s">
        <v>144</v>
      </c>
      <c r="N119" s="38">
        <v>220</v>
      </c>
      <c r="O119" s="150"/>
      <c r="P119" s="146" t="s">
        <v>1061</v>
      </c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>IF(OR(AC119&lt;&gt;"Oui",C119&lt;&gt;"JOU"),"",IF(F119&lt;VALUE("01/01/2006"),154,IF(F119&lt;VALUE("01/01/2010"),79,0)))</f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hidden="1" customHeight="1" x14ac:dyDescent="0.15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>IF(OR($C120="",$C120="DIR",$C120="ARB"),0,IF($C120="LOI",175,IF($C120="BAB",90,IF($C120="FIT",190,IF($F120&lt;=VALUE("01/01/2005"),220,IF($F120&lt;=VALUE("01/01/2008"),190,IF($F120&lt;=VALUE("01/01/2012"),170,IF($F120&lt;=VALUE("01/01/2014"),160,145))))))))</f>
        <v>0</v>
      </c>
      <c r="H120" s="12" t="s">
        <v>30</v>
      </c>
      <c r="I120" s="33">
        <f>IF(OR(H120="Non",H120=""),G120,MAX(0,G120-15))</f>
        <v>0</v>
      </c>
      <c r="J120" s="11"/>
      <c r="K120" s="34">
        <f>SUM(N120,S120,X120)</f>
        <v>0</v>
      </c>
      <c r="L120" s="35">
        <f>IF(D120="","",I120-K120)</f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>IF(OR(AC120&lt;&gt;"Oui",C120&lt;&gt;"JOU"),"",IF(F120&lt;VALUE("01/01/2006"),154,IF(F120&lt;VALUE("01/01/2010"),79,0)))</f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hidden="1" customHeight="1" x14ac:dyDescent="0.15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>IF(OR($C121="",$C121="DIR",$C121="ARB"),0,IF($C121="LOI",175,IF($C121="BAB",90,IF($C121="FIT",190,IF($F121&lt;=VALUE("01/01/2005"),220,IF($F121&lt;=VALUE("01/01/2008"),190,IF($F121&lt;=VALUE("01/01/2012"),170,IF($F121&lt;=VALUE("01/01/2014"),160,145))))))))</f>
        <v>170</v>
      </c>
      <c r="H121" s="12" t="s">
        <v>30</v>
      </c>
      <c r="I121" s="33">
        <f>IF(OR(H121="Non",H121=""),G121,MAX(0,G121-15))</f>
        <v>170</v>
      </c>
      <c r="J121" s="11" t="s">
        <v>487</v>
      </c>
      <c r="K121" s="34">
        <f>SUM(N121,S121,X121)</f>
        <v>170</v>
      </c>
      <c r="L121" s="35">
        <f>IF(D121="","",I121-K121)</f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>IF(OR(AC121&lt;&gt;"Oui",C121&lt;&gt;"JOU"),"",IF(F121&lt;VALUE("01/01/2006"),154,IF(F121&lt;VALUE("01/01/2010"),79,0)))</f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hidden="1" customHeight="1" x14ac:dyDescent="0.15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>IF(OR($C122="",$C122="DIR",$C122="ARB"),0,IF($C122="LOI",175,IF($C122="BAB",90,IF($C122="FIT",190,IF($F122&lt;=VALUE("01/01/2005"),220,IF($F122&lt;=VALUE("01/01/2008"),190,IF($F122&lt;=VALUE("01/01/2012"),170,IF($F122&lt;=VALUE("01/01/2014"),160,145))))))))</f>
        <v>170</v>
      </c>
      <c r="H122" s="12" t="s">
        <v>30</v>
      </c>
      <c r="I122" s="33">
        <f>IF(OR(H122="Non",H122=""),G122,MAX(0,G122-15))</f>
        <v>170</v>
      </c>
      <c r="J122" s="11"/>
      <c r="K122" s="34">
        <f>SUM(N122,S122,X122)</f>
        <v>170</v>
      </c>
      <c r="L122" s="35">
        <f>IF(D122="","",I122-K122)</f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>IF(OR(AC122&lt;&gt;"Oui",C122&lt;&gt;"JOU"),"",IF(F122&lt;VALUE("01/01/2006"),154,IF(F122&lt;VALUE("01/01/2010"),79,0)))</f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hidden="1" customHeight="1" x14ac:dyDescent="0.15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>IF(OR($C123="",$C123="DIR",$C123="ARB"),0,IF($C123="LOI",175,IF($C123="BAB",90,IF($C123="FIT",190,IF($F123&lt;=VALUE("01/01/2005"),220,IF($F123&lt;=VALUE("01/01/2008"),190,IF($F123&lt;=VALUE("01/01/2012"),170,IF($F123&lt;=VALUE("01/01/2014"),160,145))))))))</f>
        <v>170</v>
      </c>
      <c r="H123" s="12" t="s">
        <v>30</v>
      </c>
      <c r="I123" s="33">
        <f>IF(OR(H123="Non",H123=""),G123,MAX(0,G123-15))</f>
        <v>170</v>
      </c>
      <c r="J123" s="11" t="s">
        <v>493</v>
      </c>
      <c r="K123" s="34">
        <f>SUM(N123,S123,X123)</f>
        <v>170</v>
      </c>
      <c r="L123" s="35">
        <f>IF(D123="","",I123-K123)</f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>IF(OR(AC123&lt;&gt;"Oui",C123&lt;&gt;"JOU"),"",IF(F123&lt;VALUE("01/01/2006"),154,IF(F123&lt;VALUE("01/01/2010"),79,0)))</f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15">
      <c r="A124" s="14" t="s">
        <v>8</v>
      </c>
      <c r="B124" s="15" t="s">
        <v>7</v>
      </c>
      <c r="C124" s="16" t="s">
        <v>47</v>
      </c>
      <c r="D124" s="17" t="s">
        <v>745</v>
      </c>
      <c r="E124" s="18" t="s">
        <v>829</v>
      </c>
      <c r="F124" s="19">
        <v>41892</v>
      </c>
      <c r="G124" s="32">
        <f>IF(OR($C124="",$C124="DIR",$C124="ARB"),0,IF($C124="LOI",175,IF($C124="BAB",90,IF($C124="FIT",190,IF($F124&lt;=VALUE("01/01/2005"),220,IF($F124&lt;=VALUE("01/01/2008"),190,IF($F124&lt;=VALUE("01/01/2012"),170,IF($F124&lt;=VALUE("01/01/2014"),160,145))))))))</f>
        <v>145</v>
      </c>
      <c r="H124" s="12" t="s">
        <v>46</v>
      </c>
      <c r="I124" s="33">
        <f>IF(OR(H124="Non",H124=""),G124,MAX(0,G124-15))</f>
        <v>130</v>
      </c>
      <c r="J124" s="11"/>
      <c r="K124" s="34">
        <f>SUM(N124,S124,X124)</f>
        <v>213</v>
      </c>
      <c r="L124" s="35">
        <f>IF(D124="","",I124-K124)</f>
        <v>-83</v>
      </c>
      <c r="M124" s="37" t="s">
        <v>107</v>
      </c>
      <c r="N124" s="38">
        <v>213</v>
      </c>
      <c r="O124" s="150" t="s">
        <v>831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>IF(OR(AC124&lt;&gt;"Oui",C124&lt;&gt;"JOU"),"",IF(F124&lt;VALUE("01/01/2006"),154,IF(F124&lt;VALUE("01/01/2010"),79,0)))</f>
        <v/>
      </c>
      <c r="AE124" s="28"/>
      <c r="AF124" s="29"/>
      <c r="AG124" s="30"/>
      <c r="AH124" s="187" t="s">
        <v>969</v>
      </c>
      <c r="AI124" s="187"/>
      <c r="AJ124" s="187"/>
    </row>
    <row r="125" spans="1:36" s="5" customFormat="1" ht="15" hidden="1" customHeight="1" x14ac:dyDescent="0.15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>IF(OR($C125="",$C125="DIR",$C125="ARB"),0,IF($C125="LOI",175,IF($C125="BAB",90,IF($C125="FIT",190,IF($F125&lt;=VALUE("01/01/2005"),220,IF($F125&lt;=VALUE("01/01/2008"),190,IF($F125&lt;=VALUE("01/01/2012"),170,IF($F125&lt;=VALUE("01/01/2014"),160,145))))))))</f>
        <v>190</v>
      </c>
      <c r="H125" s="12" t="s">
        <v>30</v>
      </c>
      <c r="I125" s="33">
        <f>IF(OR(H125="Non",H125=""),G125,MAX(0,G125-15))</f>
        <v>190</v>
      </c>
      <c r="J125" s="11"/>
      <c r="K125" s="34">
        <f>SUM(N125,S125,X125)</f>
        <v>190</v>
      </c>
      <c r="L125" s="35">
        <f>IF(D125="","",I125-K125)</f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>IF(OR(AC125&lt;&gt;"Oui",C125&lt;&gt;"JOU"),"",IF(F125&lt;VALUE("01/01/2006"),154,IF(F125&lt;VALUE("01/01/2010"),79,0)))</f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hidden="1" customHeight="1" x14ac:dyDescent="0.15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>IF(OR($C126="",$C126="DIR",$C126="ARB"),0,IF($C126="LOI",175,IF($C126="BAB",90,IF($C126="FIT",190,IF($F126&lt;=VALUE("01/01/2005"),220,IF($F126&lt;=VALUE("01/01/2008"),190,IF($F126&lt;=VALUE("01/01/2012"),170,IF($F126&lt;=VALUE("01/01/2014"),160,145))))))))</f>
        <v>170</v>
      </c>
      <c r="H126" s="12" t="s">
        <v>30</v>
      </c>
      <c r="I126" s="33">
        <f>IF(OR(H126="Non",H126=""),G126,MAX(0,G126-15))</f>
        <v>170</v>
      </c>
      <c r="J126" s="11"/>
      <c r="K126" s="34">
        <f>SUM(N126,S126,X126)</f>
        <v>170</v>
      </c>
      <c r="L126" s="35">
        <f>IF(D126="","",I126-K126)</f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>IF(OR(AC126&lt;&gt;"Oui",C126&lt;&gt;"JOU"),"",IF(F126&lt;VALUE("01/01/2006"),154,IF(F126&lt;VALUE("01/01/2010"),79,0)))</f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hidden="1" customHeight="1" x14ac:dyDescent="0.15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>IF(OR($C127="",$C127="DIR",$C127="ARB"),0,IF($C127="LOI",175,IF($C127="BAB",90,IF($C127="FIT",190,IF($F127&lt;=VALUE("01/01/2005"),220,IF($F127&lt;=VALUE("01/01/2008"),190,IF($F127&lt;=VALUE("01/01/2012"),170,IF($F127&lt;=VALUE("01/01/2014"),160,145))))))))</f>
        <v>220</v>
      </c>
      <c r="H127" s="12" t="s">
        <v>30</v>
      </c>
      <c r="I127" s="33">
        <f>IF(OR(H127="Non",H127=""),G127,MAX(0,G127-15))</f>
        <v>220</v>
      </c>
      <c r="J127" s="11"/>
      <c r="K127" s="34">
        <f>SUM(N127,S127,X127)</f>
        <v>220</v>
      </c>
      <c r="L127" s="35">
        <f>IF(D127="","",I127-K127)</f>
        <v>0</v>
      </c>
      <c r="M127" s="37" t="s">
        <v>144</v>
      </c>
      <c r="N127" s="38">
        <v>220</v>
      </c>
      <c r="O127" s="150"/>
      <c r="P127" s="146" t="s">
        <v>125</v>
      </c>
      <c r="Q127" s="39">
        <v>44837</v>
      </c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>IF(OR(AC127&lt;&gt;"Oui",C127&lt;&gt;"JOU"),"",IF(F127&lt;VALUE("01/01/2006"),154,IF(F127&lt;VALUE("01/01/2010"),79,0)))</f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hidden="1" customHeight="1" x14ac:dyDescent="0.15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>IF(OR($C128="",$C128="DIR",$C128="ARB"),0,IF($C128="LOI",175,IF($C128="BAB",90,IF($C128="FIT",190,IF($F128&lt;=VALUE("01/01/2005"),220,IF($F128&lt;=VALUE("01/01/2008"),190,IF($F128&lt;=VALUE("01/01/2012"),170,IF($F128&lt;=VALUE("01/01/2014"),160,145))))))))</f>
        <v>160</v>
      </c>
      <c r="H128" s="12" t="s">
        <v>30</v>
      </c>
      <c r="I128" s="33">
        <f>IF(OR(H128="Non",H128=""),G128,MAX(0,G128-15))</f>
        <v>160</v>
      </c>
      <c r="J128" s="11" t="s">
        <v>977</v>
      </c>
      <c r="K128" s="34">
        <f>SUM(N128,S128,X128)</f>
        <v>160</v>
      </c>
      <c r="L128" s="35">
        <f>IF(D128="","",I128-K128)</f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>IF(OR(AC128&lt;&gt;"Oui",C128&lt;&gt;"JOU"),"",IF(F128&lt;VALUE("01/01/2006"),154,IF(F128&lt;VALUE("01/01/2010"),79,0)))</f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hidden="1" customHeight="1" x14ac:dyDescent="0.15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>IF(OR($C129="",$C129="DIR",$C129="ARB"),0,IF($C129="LOI",175,IF($C129="BAB",90,IF($C129="FIT",190,IF($F129&lt;=VALUE("01/01/2005"),220,IF($F129&lt;=VALUE("01/01/2008"),190,IF($F129&lt;=VALUE("01/01/2012"),170,IF($F129&lt;=VALUE("01/01/2014"),160,145))))))))</f>
        <v>160</v>
      </c>
      <c r="H129" s="12" t="s">
        <v>46</v>
      </c>
      <c r="I129" s="33">
        <f>IF(OR(H129="Non",H129=""),G129,MAX(0,G129-15))</f>
        <v>145</v>
      </c>
      <c r="J129" s="11"/>
      <c r="K129" s="34">
        <f>SUM(N129,S129,X129)</f>
        <v>145</v>
      </c>
      <c r="L129" s="35">
        <f>IF(D129="","",I129-K129)</f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>IF(OR(AC129&lt;&gt;"Oui",C129&lt;&gt;"JOU"),"",IF(F129&lt;VALUE("01/01/2006"),154,IF(F129&lt;VALUE("01/01/2010"),79,0)))</f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hidden="1" customHeight="1" x14ac:dyDescent="0.15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>IF(OR($C130="",$C130="DIR",$C130="ARB"),0,IF($C130="LOI",175,IF($C130="BAB",90,IF($C130="FIT",190,IF($F130&lt;=VALUE("01/01/2005"),220,IF($F130&lt;=VALUE("01/01/2008"),190,IF($F130&lt;=VALUE("01/01/2012"),170,IF($F130&lt;=VALUE("01/01/2014"),160,145))))))))</f>
        <v>170</v>
      </c>
      <c r="H130" s="12" t="s">
        <v>30</v>
      </c>
      <c r="I130" s="33">
        <f>IF(OR(H130="Non",H130=""),G130,MAX(0,G130-15))</f>
        <v>170</v>
      </c>
      <c r="J130" s="11"/>
      <c r="K130" s="34">
        <f>SUM(N130,S130,X130)</f>
        <v>170</v>
      </c>
      <c r="L130" s="35">
        <f>IF(D130="","",I130-K130)</f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>IF(OR(AC130&lt;&gt;"Oui",C130&lt;&gt;"JOU"),"",IF(F130&lt;VALUE("01/01/2006"),154,IF(F130&lt;VALUE("01/01/2010"),79,0)))</f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hidden="1" customHeight="1" x14ac:dyDescent="0.15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>IF(OR($C131="",$C131="DIR",$C131="ARB"),0,IF($C131="LOI",175,IF($C131="BAB",90,IF($C131="FIT",190,IF($F131&lt;=VALUE("01/01/2005"),220,IF($F131&lt;=VALUE("01/01/2008"),190,IF($F131&lt;=VALUE("01/01/2012"),170,IF($F131&lt;=VALUE("01/01/2014"),160,145))))))))</f>
        <v>170</v>
      </c>
      <c r="H131" s="12" t="s">
        <v>30</v>
      </c>
      <c r="I131" s="33">
        <f>IF(OR(H131="Non",H131=""),G131,MAX(0,G131-15))</f>
        <v>170</v>
      </c>
      <c r="J131" s="11" t="s">
        <v>541</v>
      </c>
      <c r="K131" s="34">
        <f>SUM(N131,S131,X131)</f>
        <v>170</v>
      </c>
      <c r="L131" s="35">
        <f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>IF(OR(AC131&lt;&gt;"Oui",C131&lt;&gt;"JOU"),"",IF(F131&lt;VALUE("01/01/2006"),154,IF(F131&lt;VALUE("01/01/2010"),79,0)))</f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137</v>
      </c>
      <c r="E132" s="18" t="s">
        <v>138</v>
      </c>
      <c r="F132" s="19">
        <v>41894</v>
      </c>
      <c r="G132" s="32">
        <f>IF(OR($C132="",$C132="DIR",$C132="ARB"),0,IF($C132="LOI",175,IF($C132="BAB",90,IF($C132="FIT",190,IF($F132&lt;=VALUE("01/01/2005"),220,IF($F132&lt;=VALUE("01/01/2008"),190,IF($F132&lt;=VALUE("01/01/2012"),170,IF($F132&lt;=VALUE("01/01/2014"),160,145))))))))</f>
        <v>145</v>
      </c>
      <c r="H132" s="12" t="s">
        <v>30</v>
      </c>
      <c r="I132" s="33">
        <f>IF(OR(H132="Non",H132=""),G132,MAX(0,G132-15))</f>
        <v>145</v>
      </c>
      <c r="J132" s="11" t="s">
        <v>167</v>
      </c>
      <c r="K132" s="34">
        <f>SUM(N132,S132,X132)</f>
        <v>145</v>
      </c>
      <c r="L132" s="35">
        <f>IF(D132="","",I132-K132)</f>
        <v>0</v>
      </c>
      <c r="M132" s="37" t="s">
        <v>107</v>
      </c>
      <c r="N132" s="38">
        <v>145</v>
      </c>
      <c r="O132" s="150" t="s">
        <v>159</v>
      </c>
      <c r="P132" s="146" t="s">
        <v>114</v>
      </c>
      <c r="Q132" s="39">
        <v>44746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>IF(OR(AC132&lt;&gt;"Oui",C132&lt;&gt;"JOU"),"",IF(F132&lt;VALUE("01/01/2006"),154,IF(F132&lt;VALUE("01/01/2010"),79,0)))</f>
        <v/>
      </c>
      <c r="AE132" s="28"/>
      <c r="AF132" s="29"/>
      <c r="AG132" s="30"/>
      <c r="AH132" s="187" t="s">
        <v>168</v>
      </c>
      <c r="AI132" s="187"/>
      <c r="AJ132" s="187"/>
    </row>
    <row r="133" spans="1:36" s="5" customFormat="1" ht="15" hidden="1" customHeight="1" x14ac:dyDescent="0.15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>IF(OR($C133="",$C133="DIR",$C133="ARB"),0,IF($C133="LOI",175,IF($C133="BAB",90,IF($C133="FIT",190,IF($F133&lt;=VALUE("01/01/2005"),220,IF($F133&lt;=VALUE("01/01/2008"),190,IF($F133&lt;=VALUE("01/01/2012"),170,IF($F133&lt;=VALUE("01/01/2014"),160,145))))))))</f>
        <v>220</v>
      </c>
      <c r="H133" s="12" t="s">
        <v>30</v>
      </c>
      <c r="I133" s="33">
        <f>IF(OR(H133="Non",H133=""),G133,MAX(0,G133-15))</f>
        <v>220</v>
      </c>
      <c r="J133" s="11"/>
      <c r="K133" s="34">
        <f>SUM(N133,S133,X133)</f>
        <v>220</v>
      </c>
      <c r="L133" s="35">
        <f>IF(D133="","",I133-K133)</f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>IF(OR(AC133&lt;&gt;"Oui",C133&lt;&gt;"JOU"),"",IF(F133&lt;VALUE("01/01/2006"),154,IF(F133&lt;VALUE("01/01/2010"),79,0)))</f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hidden="1" customHeight="1" x14ac:dyDescent="0.15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>IF(OR(H134="Non",H134=""),G134,MAX(0,G134-15))</f>
        <v>220</v>
      </c>
      <c r="J134" s="11"/>
      <c r="K134" s="34">
        <f>SUM(N134,S134,X134)</f>
        <v>220</v>
      </c>
      <c r="L134" s="35">
        <f>IF(D134="","",I134-K134)</f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>IF(OR(AC134&lt;&gt;"Oui",C134&lt;&gt;"JOU"),"",IF(F134&lt;VALUE("01/01/2006"),154,IF(F134&lt;VALUE("01/01/2010"),79,0)))</f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hidden="1" customHeight="1" x14ac:dyDescent="0.15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>IF(OR($C135="",$C135="DIR",$C135="ARB"),0,IF($C135="LOI",175,IF($C135="BAB",90,IF($C135="FIT",190,IF($F135&lt;=VALUE("01/01/2005"),220,IF($F135&lt;=VALUE("01/01/2008"),190,IF($F135&lt;=VALUE("01/01/2012"),170,IF($F135&lt;=VALUE("01/01/2014"),160,145))))))))</f>
        <v>0</v>
      </c>
      <c r="H135" s="12" t="s">
        <v>30</v>
      </c>
      <c r="I135" s="33">
        <f>IF(OR(H135="Non",H135=""),G135,MAX(0,G135-15))</f>
        <v>0</v>
      </c>
      <c r="J135" s="11"/>
      <c r="K135" s="34">
        <f>SUM(N135,S135,X135)</f>
        <v>0</v>
      </c>
      <c r="L135" s="35">
        <f>IF(D135="","",I135-K135)</f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>IF(OR(AC135&lt;&gt;"Oui",C135&lt;&gt;"JOU"),"",IF(F135&lt;VALUE("01/01/2006"),154,IF(F135&lt;VALUE("01/01/2010"),79,0)))</f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hidden="1" customHeight="1" x14ac:dyDescent="0.15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>IF(OR($C136="",$C136="DIR",$C136="ARB"),0,IF($C136="LOI",175,IF($C136="BAB",90,IF($C136="FIT",190,IF($F136&lt;=VALUE("01/01/2005"),220,IF($F136&lt;=VALUE("01/01/2008"),190,IF($F136&lt;=VALUE("01/01/2012"),170,IF($F136&lt;=VALUE("01/01/2014"),160,145))))))))</f>
        <v>175</v>
      </c>
      <c r="H136" s="12" t="s">
        <v>46</v>
      </c>
      <c r="I136" s="33">
        <f>IF(OR(H136="Non",H136=""),G136,MAX(0,G136-15))</f>
        <v>160</v>
      </c>
      <c r="J136" s="11"/>
      <c r="K136" s="34">
        <f>SUM(N136,S136,X136)</f>
        <v>160</v>
      </c>
      <c r="L136" s="35">
        <f>IF(D136="","",I136-K136)</f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>IF(OR(AC136&lt;&gt;"Oui",C136&lt;&gt;"JOU"),"",IF(F136&lt;VALUE("01/01/2006"),154,IF(F136&lt;VALUE("01/01/2010"),79,0)))</f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hidden="1" customHeight="1" x14ac:dyDescent="0.15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>IF(OR($C137="",$C137="DIR",$C137="ARB"),0,IF($C137="LOI",175,IF($C137="BAB",90,IF($C137="FIT",190,IF($F137&lt;=VALUE("01/01/2005"),220,IF($F137&lt;=VALUE("01/01/2008"),190,IF($F137&lt;=VALUE("01/01/2012"),170,IF($F137&lt;=VALUE("01/01/2014"),160,145))))))))</f>
        <v>175</v>
      </c>
      <c r="H137" s="12" t="s">
        <v>30</v>
      </c>
      <c r="I137" s="33">
        <f>IF(OR(H137="Non",H137=""),G137,MAX(0,G137-15))</f>
        <v>175</v>
      </c>
      <c r="J137" s="11"/>
      <c r="K137" s="34">
        <f>SUM(N137,S137,X137)</f>
        <v>175</v>
      </c>
      <c r="L137" s="35">
        <f>IF(D137="","",I137-K137)</f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>IF(OR(AC137&lt;&gt;"Oui",C137&lt;&gt;"JOU"),"",IF(F137&lt;VALUE("01/01/2006"),154,IF(F137&lt;VALUE("01/01/2010"),79,0)))</f>
        <v/>
      </c>
      <c r="AE137" s="28"/>
      <c r="AF137" s="29"/>
      <c r="AG137" s="30"/>
      <c r="AH137" s="187"/>
      <c r="AI137" s="187"/>
      <c r="AJ137" s="187"/>
    </row>
    <row r="138" spans="1:36" s="4" customFormat="1" ht="15" hidden="1" customHeight="1" x14ac:dyDescent="0.15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>IF(OR($C138="",$C138="DIR",$C138="ARB"),0,IF($C138="LOI",175,IF($C138="BAB",90,IF($C138="FIT",190,IF($F138&lt;=VALUE("01/01/2005"),220,IF($F138&lt;=VALUE("01/01/2008"),190,IF($F138&lt;=VALUE("01/01/2012"),170,IF($F138&lt;=VALUE("01/01/2014"),160,145))))))))</f>
        <v>220</v>
      </c>
      <c r="H138" s="12" t="s">
        <v>30</v>
      </c>
      <c r="I138" s="33">
        <f>IF(OR(H138="Non",H138=""),G138,MAX(0,G138-15))</f>
        <v>220</v>
      </c>
      <c r="J138" s="11"/>
      <c r="K138" s="34">
        <f>SUM(N138,S138,X138)</f>
        <v>220</v>
      </c>
      <c r="L138" s="35">
        <f>IF(D138="","",I138-K138)</f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>IF(OR(AC138&lt;&gt;"Oui",C138&lt;&gt;"JOU"),"",IF(F138&lt;VALUE("01/01/2006"),154,IF(F138&lt;VALUE("01/01/2010"),79,0)))</f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hidden="1" customHeight="1" x14ac:dyDescent="0.15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>IF(OR($C139="",$C139="DIR",$C139="ARB"),0,IF($C139="LOI",175,IF($C139="BAB",90,IF($C139="FIT",190,IF($F139&lt;=VALUE("01/01/2005"),220,IF($F139&lt;=VALUE("01/01/2008"),190,IF($F139&lt;=VALUE("01/01/2012"),170,IF($F139&lt;=VALUE("01/01/2014"),160,145))))))))</f>
        <v>160</v>
      </c>
      <c r="H139" s="12" t="s">
        <v>30</v>
      </c>
      <c r="I139" s="33">
        <f>IF(OR(H139="Non",H139=""),G139,MAX(0,G139-15))</f>
        <v>160</v>
      </c>
      <c r="J139" s="11"/>
      <c r="K139" s="34">
        <f>SUM(N139,S139,X139)</f>
        <v>160</v>
      </c>
      <c r="L139" s="35">
        <f>IF(D139="","",I139-K139)</f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>IF(OR(AC139&lt;&gt;"Oui",C139&lt;&gt;"JOU"),"",IF(F139&lt;VALUE("01/01/2006"),154,IF(F139&lt;VALUE("01/01/2010"),79,0)))</f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hidden="1" customHeight="1" x14ac:dyDescent="0.15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>IF(OR($C140="",$C140="DIR",$C140="ARB"),0,IF($C140="LOI",175,IF($C140="BAB",90,IF($C140="FIT",190,IF($F140&lt;=VALUE("01/01/2005"),220,IF($F140&lt;=VALUE("01/01/2008"),190,IF($F140&lt;=VALUE("01/01/2012"),170,IF($F140&lt;=VALUE("01/01/2014"),160,145))))))))</f>
        <v>190</v>
      </c>
      <c r="H140" s="12" t="s">
        <v>30</v>
      </c>
      <c r="I140" s="33">
        <f>IF(OR(H140="Non",H140=""),G140,MAX(0,G140-15))</f>
        <v>190</v>
      </c>
      <c r="J140" s="11"/>
      <c r="K140" s="34">
        <f>SUM(N140,S140,X140)</f>
        <v>190</v>
      </c>
      <c r="L140" s="35">
        <f>IF(D140="","",I140-K140)</f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>IF(OR(AC140&lt;&gt;"Oui",C140&lt;&gt;"JOU"),"",IF(F140&lt;VALUE("01/01/2006"),154,IF(F140&lt;VALUE("01/01/2010"),79,0)))</f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hidden="1" customHeight="1" x14ac:dyDescent="0.15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>IF(OR($C141="",$C141="DIR",$C141="ARB"),0,IF($C141="LOI",175,IF($C141="BAB",90,IF($C141="FIT",190,IF($F141&lt;=VALUE("01/01/2005"),220,IF($F141&lt;=VALUE("01/01/2008"),190,IF($F141&lt;=VALUE("01/01/2012"),170,IF($F141&lt;=VALUE("01/01/2014"),160,145))))))))</f>
        <v>220</v>
      </c>
      <c r="H141" s="12" t="s">
        <v>30</v>
      </c>
      <c r="I141" s="33">
        <f>IF(OR(H141="Non",H141=""),G141,MAX(0,G141-15))</f>
        <v>220</v>
      </c>
      <c r="J141" s="11"/>
      <c r="K141" s="34">
        <f>SUM(N141,S141,X141)</f>
        <v>220</v>
      </c>
      <c r="L141" s="35">
        <f>IF(D141="","",I141-K141)</f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>IF(OR(AC141&lt;&gt;"Oui",C141&lt;&gt;"JOU"),"",IF(F141&lt;VALUE("01/01/2006"),154,IF(F141&lt;VALUE("01/01/2010"),79,0)))</f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hidden="1" customHeight="1" x14ac:dyDescent="0.15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>IF(OR($C142="",$C142="DIR",$C142="ARB"),0,IF($C142="LOI",175,IF($C142="BAB",90,IF($C142="FIT",190,IF($F142&lt;=VALUE("01/01/2005"),220,IF($F142&lt;=VALUE("01/01/2008"),190,IF($F142&lt;=VALUE("01/01/2012"),170,IF($F142&lt;=VALUE("01/01/2014"),160,145))))))))</f>
        <v>220</v>
      </c>
      <c r="H142" s="12" t="s">
        <v>30</v>
      </c>
      <c r="I142" s="33">
        <f>IF(OR(H142="Non",H142=""),G142,MAX(0,G142-15))</f>
        <v>220</v>
      </c>
      <c r="J142" s="11"/>
      <c r="K142" s="34">
        <f>SUM(N142,S142,X142)</f>
        <v>220</v>
      </c>
      <c r="L142" s="35">
        <f>IF(D142="","",I142-K142)</f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>IF(OR(AC142&lt;&gt;"Oui",C142&lt;&gt;"JOU"),"",IF(F142&lt;VALUE("01/01/2006"),154,IF(F142&lt;VALUE("01/01/2010"),79,0)))</f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hidden="1" customHeight="1" x14ac:dyDescent="0.15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>IF(OR($C143="",$C143="DIR",$C143="ARB"),0,IF($C143="LOI",175,IF($C143="BAB",90,IF($C143="FIT",190,IF($F143&lt;=VALUE("01/01/2005"),220,IF($F143&lt;=VALUE("01/01/2008"),190,IF($F143&lt;=VALUE("01/01/2012"),170,IF($F143&lt;=VALUE("01/01/2014"),160,145))))))))</f>
        <v>170</v>
      </c>
      <c r="H143" s="12" t="s">
        <v>30</v>
      </c>
      <c r="I143" s="33">
        <f>IF(OR(H143="Non",H143=""),G143,MAX(0,G143-15))</f>
        <v>170</v>
      </c>
      <c r="J143" s="11" t="s">
        <v>589</v>
      </c>
      <c r="K143" s="34">
        <f>SUM(N143,S143,X143)</f>
        <v>90</v>
      </c>
      <c r="L143" s="35">
        <f>IF(D143="","",I143-K143)</f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976</v>
      </c>
      <c r="Y143" s="238" t="s">
        <v>592</v>
      </c>
      <c r="Z143" s="239" t="s">
        <v>593</v>
      </c>
      <c r="AA143" s="240"/>
      <c r="AB143" s="26"/>
      <c r="AC143" s="27"/>
      <c r="AD143" s="36" t="str">
        <f>IF(OR(AC143&lt;&gt;"Oui",C143&lt;&gt;"JOU"),"",IF(F143&lt;VALUE("01/01/2006"),154,IF(F143&lt;VALUE("01/01/2010"),79,0)))</f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hidden="1" customHeight="1" x14ac:dyDescent="0.15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>IF(OR($C144="",$C144="DIR",$C144="ARB"),0,IF($C144="LOI",175,IF($C144="BAB",90,IF($C144="FIT",190,IF($F144&lt;=VALUE("01/01/2005"),220,IF($F144&lt;=VALUE("01/01/2008"),190,IF($F144&lt;=VALUE("01/01/2012"),170,IF($F144&lt;=VALUE("01/01/2014"),160,145))))))))</f>
        <v>220</v>
      </c>
      <c r="H144" s="12" t="s">
        <v>30</v>
      </c>
      <c r="I144" s="33">
        <f>IF(OR(H144="Non",H144=""),G144,MAX(0,G144-15))</f>
        <v>220</v>
      </c>
      <c r="J144" s="11"/>
      <c r="K144" s="34">
        <f>SUM(N144,S144,X144)</f>
        <v>220</v>
      </c>
      <c r="L144" s="35">
        <f>IF(D144="","",I144-K144)</f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>IF(OR(AC144&lt;&gt;"Oui",C144&lt;&gt;"JOU"),"",IF(F144&lt;VALUE("01/01/2006"),154,IF(F144&lt;VALUE("01/01/2010"),79,0)))</f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hidden="1" customHeight="1" x14ac:dyDescent="0.15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>IF(OR($C145="",$C145="DIR",$C145="ARB"),0,IF($C145="LOI",175,IF($C145="BAB",90,IF($C145="FIT",190,IF($F145&lt;=VALUE("01/01/2005"),220,IF($F145&lt;=VALUE("01/01/2008"),190,IF($F145&lt;=VALUE("01/01/2012"),170,IF($F145&lt;=VALUE("01/01/2014"),160,145))))))))</f>
        <v>220</v>
      </c>
      <c r="H145" s="12" t="s">
        <v>30</v>
      </c>
      <c r="I145" s="33">
        <f>IF(OR(H145="Non",H145=""),G145,MAX(0,G145-15))</f>
        <v>220</v>
      </c>
      <c r="J145" s="11"/>
      <c r="K145" s="34">
        <f>SUM(N145,S145,X145)</f>
        <v>220</v>
      </c>
      <c r="L145" s="35">
        <f>IF(D145="","",I145-K145)</f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>IF(OR(AC145&lt;&gt;"Oui",C145&lt;&gt;"JOU"),"",IF(F145&lt;VALUE("01/01/2006"),154,IF(F145&lt;VALUE("01/01/2010"),79,0)))</f>
        <v/>
      </c>
      <c r="AE145" s="28"/>
      <c r="AF145" s="29"/>
      <c r="AG145" s="30"/>
      <c r="AH145" s="187"/>
      <c r="AI145" s="187"/>
      <c r="AJ145" s="187"/>
    </row>
    <row r="146" spans="1:36" s="4" customFormat="1" ht="15" hidden="1" customHeight="1" x14ac:dyDescent="0.15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>IF(OR($C146="",$C146="DIR",$C146="ARB"),0,IF($C146="LOI",175,IF($C146="BAB",90,IF($C146="FIT",190,IF($F146&lt;=VALUE("01/01/2005"),220,IF($F146&lt;=VALUE("01/01/2008"),190,IF($F146&lt;=VALUE("01/01/2012"),170,IF($F146&lt;=VALUE("01/01/2014"),160,145))))))))</f>
        <v>220</v>
      </c>
      <c r="H146" s="12" t="s">
        <v>30</v>
      </c>
      <c r="I146" s="33">
        <f>IF(OR(H146="Non",H146=""),G146,MAX(0,G146-15))</f>
        <v>220</v>
      </c>
      <c r="J146" s="11"/>
      <c r="K146" s="34">
        <f>SUM(N146,S146,X146)</f>
        <v>220</v>
      </c>
      <c r="L146" s="35">
        <f>IF(D146="","",I146-K146)</f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>IF(OR(AC146&lt;&gt;"Oui",C146&lt;&gt;"JOU"),"",IF(F146&lt;VALUE("01/01/2006"),154,IF(F146&lt;VALUE("01/01/2010"),79,0)))</f>
        <v/>
      </c>
      <c r="AE146" s="28"/>
      <c r="AF146" s="29"/>
      <c r="AG146" s="30"/>
      <c r="AH146" s="187"/>
      <c r="AI146" s="187"/>
      <c r="AJ146" s="187"/>
    </row>
    <row r="147" spans="1:36" s="4" customFormat="1" ht="15" hidden="1" customHeight="1" x14ac:dyDescent="0.15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>IF(OR($C147="",$C147="DIR",$C147="ARB"),0,IF($C147="LOI",175,IF($C147="BAB",90,IF($C147="FIT",190,IF($F147&lt;=VALUE("01/01/2005"),220,IF($F147&lt;=VALUE("01/01/2008"),190,IF($F147&lt;=VALUE("01/01/2012"),170,IF($F147&lt;=VALUE("01/01/2014"),160,145))))))))</f>
        <v>170</v>
      </c>
      <c r="H147" s="12" t="s">
        <v>30</v>
      </c>
      <c r="I147" s="33">
        <f>IF(OR(H147="Non",H147=""),G147,MAX(0,G147-15))</f>
        <v>170</v>
      </c>
      <c r="J147" s="11"/>
      <c r="K147" s="34">
        <f>SUM(N147,S147,X147)</f>
        <v>315</v>
      </c>
      <c r="L147" s="35">
        <f>IF(D147="","",I147-K147)</f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>IF(OR(AC147&lt;&gt;"Oui",C147&lt;&gt;"JOU"),"",IF(F147&lt;VALUE("01/01/2006"),154,IF(F147&lt;VALUE("01/01/2010"),79,0)))</f>
        <v/>
      </c>
      <c r="AE147" s="28"/>
      <c r="AF147" s="29"/>
      <c r="AG147" s="30"/>
      <c r="AH147" s="187"/>
      <c r="AI147" s="187"/>
      <c r="AJ147" s="187"/>
    </row>
    <row r="148" spans="1:36" s="4" customFormat="1" ht="15" hidden="1" customHeight="1" x14ac:dyDescent="0.15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>IF(OR($C148="",$C148="DIR",$C148="ARB"),0,IF($C148="LOI",175,IF($C148="BAB",90,IF($C148="FIT",190,IF($F148&lt;=VALUE("01/01/2005"),220,IF($F148&lt;=VALUE("01/01/2008"),190,IF($F148&lt;=VALUE("01/01/2012"),170,IF($F148&lt;=VALUE("01/01/2014"),160,145))))))))</f>
        <v>160</v>
      </c>
      <c r="H148" s="12" t="s">
        <v>46</v>
      </c>
      <c r="I148" s="33">
        <f>IF(OR(H148="Non",H148=""),G148,MAX(0,G148-15))</f>
        <v>145</v>
      </c>
      <c r="J148" s="11"/>
      <c r="K148" s="34">
        <f>SUM(N148,S148,X148)</f>
        <v>0</v>
      </c>
      <c r="L148" s="35">
        <f>IF(D148="","",I148-K148)</f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>IF(OR(AC148&lt;&gt;"Oui",C148&lt;&gt;"JOU"),"",IF(F148&lt;VALUE("01/01/2006"),154,IF(F148&lt;VALUE("01/01/2010"),79,0)))</f>
        <v/>
      </c>
      <c r="AE148" s="28"/>
      <c r="AF148" s="29"/>
      <c r="AG148" s="30"/>
      <c r="AH148" s="187"/>
      <c r="AI148" s="187"/>
      <c r="AJ148" s="187"/>
    </row>
    <row r="149" spans="1:36" s="4" customFormat="1" ht="15" hidden="1" customHeight="1" x14ac:dyDescent="0.15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>IF(OR($C149="",$C149="DIR",$C149="ARB"),0,IF($C149="LOI",175,IF($C149="BAB",90,IF($C149="FIT",190,IF($F149&lt;=VALUE("01/01/2005"),220,IF($F149&lt;=VALUE("01/01/2008"),190,IF($F149&lt;=VALUE("01/01/2012"),170,IF($F149&lt;=VALUE("01/01/2014"),160,145))))))))</f>
        <v>170</v>
      </c>
      <c r="H149" s="12" t="s">
        <v>30</v>
      </c>
      <c r="I149" s="33">
        <f>IF(OR(H149="Non",H149=""),G149,MAX(0,G149-15))</f>
        <v>170</v>
      </c>
      <c r="J149" s="11"/>
      <c r="K149" s="34">
        <f>SUM(N149,S149,X149)</f>
        <v>70</v>
      </c>
      <c r="L149" s="35">
        <f>IF(D149="","",I149-K149)</f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hidden="1" customHeight="1" x14ac:dyDescent="0.15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>IF(OR($C150="",$C150="DIR",$C150="ARB"),0,IF($C150="LOI",175,IF($C150="BAB",90,IF($C150="FIT",190,IF($F150&lt;=VALUE("01/01/2005"),220,IF($F150&lt;=VALUE("01/01/2008"),190,IF($F150&lt;=VALUE("01/01/2012"),170,IF($F150&lt;=VALUE("01/01/2014"),160,145))))))))</f>
        <v>160</v>
      </c>
      <c r="H150" s="12" t="s">
        <v>46</v>
      </c>
      <c r="I150" s="33">
        <f>IF(OR(H150="Non",H150=""),G150,MAX(0,G150-15))</f>
        <v>145</v>
      </c>
      <c r="J150" s="11"/>
      <c r="K150" s="34">
        <f>SUM(N150,S150,X150)</f>
        <v>105</v>
      </c>
      <c r="L150" s="35">
        <f>IF(D150="","",I150-K150)</f>
        <v>40</v>
      </c>
      <c r="M150" s="37" t="s">
        <v>186</v>
      </c>
      <c r="N150" s="38">
        <v>50</v>
      </c>
      <c r="O150" s="150"/>
      <c r="P150" s="146"/>
      <c r="Q150" s="39">
        <v>44813</v>
      </c>
      <c r="R150" s="199" t="s">
        <v>186</v>
      </c>
      <c r="S150" s="200">
        <v>55</v>
      </c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>IF(OR(AC150&lt;&gt;"Oui",C150&lt;&gt;"JOU"),"",IF(F150&lt;VALUE("01/01/2006"),154,IF(F150&lt;VALUE("01/01/2010"),79,0)))</f>
        <v/>
      </c>
      <c r="AE150" s="28"/>
      <c r="AF150" s="29"/>
      <c r="AG150" s="30"/>
      <c r="AH150" s="187" t="s">
        <v>953</v>
      </c>
      <c r="AI150" s="187"/>
      <c r="AJ150" s="187"/>
    </row>
    <row r="151" spans="1:36" s="4" customFormat="1" ht="15" hidden="1" customHeight="1" x14ac:dyDescent="0.15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>IF(OR($C151="",$C151="DIR",$C151="ARB"),0,IF($C151="LOI",175,IF($C151="BAB",90,IF($C151="FIT",190,IF($F151&lt;=VALUE("01/01/2005"),220,IF($F151&lt;=VALUE("01/01/2008"),190,IF($F151&lt;=VALUE("01/01/2012"),170,IF($F151&lt;=VALUE("01/01/2014"),160,145))))))))</f>
        <v>220</v>
      </c>
      <c r="H151" s="12" t="s">
        <v>30</v>
      </c>
      <c r="I151" s="33">
        <f>IF(OR(H151="Non",H151=""),G151,MAX(0,G151-15))</f>
        <v>220</v>
      </c>
      <c r="J151" s="11"/>
      <c r="K151" s="34">
        <f>SUM(N151,S151,X151)</f>
        <v>75</v>
      </c>
      <c r="L151" s="35">
        <f>IF(D151="","",I151-K151)</f>
        <v>145</v>
      </c>
      <c r="M151" s="37" t="s">
        <v>186</v>
      </c>
      <c r="N151" s="38">
        <v>75</v>
      </c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>IF(OR(AC151&lt;&gt;"Oui",C151&lt;&gt;"JOU"),"",IF(F151&lt;VALUE("01/01/2006"),154,IF(F151&lt;VALUE("01/01/2010"),79,0)))</f>
        <v/>
      </c>
      <c r="AE151" s="28"/>
      <c r="AF151" s="29"/>
      <c r="AG151" s="30"/>
      <c r="AH151" s="187" t="s">
        <v>953</v>
      </c>
      <c r="AI151" s="187"/>
      <c r="AJ151" s="187"/>
    </row>
    <row r="152" spans="1:36" s="4" customFormat="1" ht="15" hidden="1" customHeight="1" x14ac:dyDescent="0.15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>IF(OR($C152="",$C152="DIR",$C152="ARB"),0,IF($C152="LOI",175,IF($C152="BAB",90,IF($C152="FIT",190,IF($F152&lt;=VALUE("01/01/2005"),220,IF($F152&lt;=VALUE("01/01/2008"),190,IF($F152&lt;=VALUE("01/01/2012"),170,IF($F152&lt;=VALUE("01/01/2014"),160,145))))))))</f>
        <v>220</v>
      </c>
      <c r="H152" s="12" t="s">
        <v>30</v>
      </c>
      <c r="I152" s="33">
        <f>IF(OR(H152="Non",H152=""),G152,MAX(0,G152-15))</f>
        <v>220</v>
      </c>
      <c r="J152" s="11"/>
      <c r="K152" s="34">
        <f>SUM(N152,S152,X152)</f>
        <v>220</v>
      </c>
      <c r="L152" s="35">
        <f>IF(D152="","",I152-K152)</f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>IF(OR(AC152&lt;&gt;"Oui",C152&lt;&gt;"JOU"),"",IF(F152&lt;VALUE("01/01/2006"),154,IF(F152&lt;VALUE("01/01/2010"),79,0)))</f>
        <v/>
      </c>
      <c r="AE152" s="28"/>
      <c r="AF152" s="29"/>
      <c r="AG152" s="30"/>
      <c r="AH152" s="187"/>
      <c r="AI152" s="187"/>
      <c r="AJ152" s="187"/>
    </row>
    <row r="153" spans="1:36" s="4" customFormat="1" ht="15" hidden="1" customHeight="1" x14ac:dyDescent="0.15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>IF(OR($C153="",$C153="DIR",$C153="ARB"),0,IF($C153="LOI",175,IF($C153="BAB",90,IF($C153="FIT",190,IF($F153&lt;=VALUE("01/01/2005"),220,IF($F153&lt;=VALUE("01/01/2008"),190,IF($F153&lt;=VALUE("01/01/2012"),170,IF($F153&lt;=VALUE("01/01/2014"),160,145))))))))</f>
        <v>170</v>
      </c>
      <c r="H153" s="12" t="s">
        <v>30</v>
      </c>
      <c r="I153" s="33">
        <f>IF(OR(H153="Non",H153=""),G153,MAX(0,G153-15))</f>
        <v>170</v>
      </c>
      <c r="J153" s="11"/>
      <c r="K153" s="34">
        <f>SUM(N153,S153,X153)</f>
        <v>170</v>
      </c>
      <c r="L153" s="35">
        <f>IF(D153="","",I153-K153)</f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>IF(OR(AC153&lt;&gt;"Oui",C153&lt;&gt;"JOU"),"",IF(F153&lt;VALUE("01/01/2006"),154,IF(F153&lt;VALUE("01/01/2010"),79,0)))</f>
        <v/>
      </c>
      <c r="AE153" s="28"/>
      <c r="AF153" s="29"/>
      <c r="AG153" s="30"/>
      <c r="AH153" s="187" t="s">
        <v>974</v>
      </c>
      <c r="AI153" s="187" t="s">
        <v>975</v>
      </c>
      <c r="AJ153" s="187"/>
    </row>
    <row r="154" spans="1:36" s="4" customFormat="1" ht="15" hidden="1" customHeight="1" x14ac:dyDescent="0.15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>IF(OR($C154="",$C154="DIR",$C154="ARB"),0,IF($C154="LOI",175,IF($C154="BAB",90,IF($C154="FIT",190,IF($F154&lt;=VALUE("01/01/2005"),220,IF($F154&lt;=VALUE("01/01/2008"),190,IF($F154&lt;=VALUE("01/01/2012"),170,IF($F154&lt;=VALUE("01/01/2014"),160,145))))))))</f>
        <v>170</v>
      </c>
      <c r="H154" s="12" t="s">
        <v>30</v>
      </c>
      <c r="I154" s="33">
        <f>IF(OR(H154="Non",H154=""),G154,MAX(0,G154-15))</f>
        <v>170</v>
      </c>
      <c r="J154" s="11"/>
      <c r="K154" s="34">
        <f>SUM(N154,S154,X154)</f>
        <v>170</v>
      </c>
      <c r="L154" s="35">
        <f>IF(D154="","",I154-K154)</f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>IF(OR(AC154&lt;&gt;"Oui",C154&lt;&gt;"JOU"),"",IF(F154&lt;VALUE("01/01/2006"),154,IF(F154&lt;VALUE("01/01/2010"),79,0)))</f>
        <v/>
      </c>
      <c r="AE154" s="28"/>
      <c r="AF154" s="29"/>
      <c r="AG154" s="30"/>
      <c r="AH154" s="187" t="s">
        <v>964</v>
      </c>
      <c r="AI154" s="187"/>
      <c r="AJ154" s="187"/>
    </row>
    <row r="155" spans="1:36" s="4" customFormat="1" ht="15" hidden="1" customHeight="1" x14ac:dyDescent="0.15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>IF(OR($C155="",$C155="DIR",$C155="ARB"),0,IF($C155="LOI",175,IF($C155="BAB",90,IF($C155="FIT",190,IF($F155&lt;=VALUE("01/01/2005"),220,IF($F155&lt;=VALUE("01/01/2008"),190,IF($F155&lt;=VALUE("01/01/2012"),170,IF($F155&lt;=VALUE("01/01/2014"),160,145))))))))</f>
        <v>170</v>
      </c>
      <c r="H155" s="12" t="s">
        <v>30</v>
      </c>
      <c r="I155" s="33">
        <f>IF(OR(H155="Non",H155=""),G155,MAX(0,G155-15))</f>
        <v>170</v>
      </c>
      <c r="J155" s="11"/>
      <c r="K155" s="34">
        <f>SUM(N155,S155,X155)</f>
        <v>170</v>
      </c>
      <c r="L155" s="35">
        <f>IF(D155="","",I155-K155)</f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>IF(OR(AC155&lt;&gt;"Oui",C155&lt;&gt;"JOU"),"",IF(F155&lt;VALUE("01/01/2006"),154,IF(F155&lt;VALUE("01/01/2010"),79,0)))</f>
        <v/>
      </c>
      <c r="AE155" s="28"/>
      <c r="AF155" s="29"/>
      <c r="AG155" s="30"/>
      <c r="AH155" s="187" t="s">
        <v>1007</v>
      </c>
      <c r="AI155" s="187" t="s">
        <v>1008</v>
      </c>
      <c r="AJ155" s="187"/>
    </row>
    <row r="156" spans="1:36" s="4" customFormat="1" ht="15" hidden="1" customHeight="1" x14ac:dyDescent="0.15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>IF(OR($C156="",$C156="DIR",$C156="ARB"),0,IF($C156="LOI",175,IF($C156="BAB",90,IF($C156="FIT",190,IF($F156&lt;=VALUE("01/01/2005"),220,IF($F156&lt;=VALUE("01/01/2008"),190,IF($F156&lt;=VALUE("01/01/2012"),170,IF($F156&lt;=VALUE("01/01/2014"),160,145))))))))</f>
        <v>190</v>
      </c>
      <c r="H156" s="12" t="s">
        <v>30</v>
      </c>
      <c r="I156" s="33">
        <f>IF(OR(H156="Non",H156=""),G156,MAX(0,G156-15))</f>
        <v>190</v>
      </c>
      <c r="J156" s="11"/>
      <c r="K156" s="34">
        <f>SUM(N156,S156,X156)</f>
        <v>190</v>
      </c>
      <c r="L156" s="35">
        <f>IF(D156="","",I156-K156)</f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>IF(OR(AC156&lt;&gt;"Oui",C156&lt;&gt;"JOU"),"",IF(F156&lt;VALUE("01/01/2006"),154,IF(F156&lt;VALUE("01/01/2010"),79,0)))</f>
        <v/>
      </c>
      <c r="AE156" s="28"/>
      <c r="AF156" s="29"/>
      <c r="AG156" s="30"/>
      <c r="AH156" s="187"/>
      <c r="AI156" s="187"/>
      <c r="AJ156" s="187"/>
    </row>
    <row r="157" spans="1:36" s="4" customFormat="1" ht="15" hidden="1" customHeight="1" x14ac:dyDescent="0.15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>IF(OR($C157="",$C157="DIR",$C157="ARB"),0,IF($C157="LOI",175,IF($C157="BAB",90,IF($C157="FIT",190,IF($F157&lt;=VALUE("01/01/2005"),220,IF($F157&lt;=VALUE("01/01/2008"),190,IF($F157&lt;=VALUE("01/01/2012"),170,IF($F157&lt;=VALUE("01/01/2014"),160,145))))))))</f>
        <v>220</v>
      </c>
      <c r="H157" s="12" t="s">
        <v>30</v>
      </c>
      <c r="I157" s="33">
        <f>IF(OR(H157="Non",H157=""),G157,MAX(0,G157-15))</f>
        <v>220</v>
      </c>
      <c r="J157" s="11"/>
      <c r="K157" s="34">
        <f>SUM(N157,S157,X157)</f>
        <v>220</v>
      </c>
      <c r="L157" s="35">
        <f>IF(D157="","",I157-K157)</f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>IF(OR(AC157&lt;&gt;"Oui",C157&lt;&gt;"JOU"),"",IF(F157&lt;VALUE("01/01/2006"),154,IF(F157&lt;VALUE("01/01/2010"),79,0)))</f>
        <v/>
      </c>
      <c r="AE157" s="28"/>
      <c r="AF157" s="29"/>
      <c r="AG157" s="30"/>
      <c r="AH157" s="187"/>
      <c r="AI157" s="187"/>
      <c r="AJ157" s="187"/>
    </row>
    <row r="158" spans="1:36" s="4" customFormat="1" ht="15" hidden="1" customHeight="1" x14ac:dyDescent="0.15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>IF(OR($C158="",$C158="DIR",$C158="ARB"),0,IF($C158="LOI",175,IF($C158="BAB",90,IF($C158="FIT",190,IF($F158&lt;=VALUE("01/01/2005"),220,IF($F158&lt;=VALUE("01/01/2008"),190,IF($F158&lt;=VALUE("01/01/2012"),170,IF($F158&lt;=VALUE("01/01/2014"),160,145))))))))</f>
        <v>190</v>
      </c>
      <c r="H158" s="12" t="s">
        <v>30</v>
      </c>
      <c r="I158" s="33">
        <f>IF(OR(H158="Non",H158=""),G158,MAX(0,G158-15))</f>
        <v>190</v>
      </c>
      <c r="J158" s="11"/>
      <c r="K158" s="34">
        <f>SUM(N158,S158,X158)</f>
        <v>190</v>
      </c>
      <c r="L158" s="35">
        <f>IF(D158="","",I158-K158)</f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>IF(OR(AC158&lt;&gt;"Oui",C158&lt;&gt;"JOU"),"",IF(F158&lt;VALUE("01/01/2006"),154,IF(F158&lt;VALUE("01/01/2010"),79,0)))</f>
        <v/>
      </c>
      <c r="AE158" s="28"/>
      <c r="AF158" s="29"/>
      <c r="AG158" s="30"/>
      <c r="AH158" s="187"/>
      <c r="AI158" s="187"/>
      <c r="AJ158" s="187"/>
    </row>
    <row r="159" spans="1:36" s="4" customFormat="1" ht="15" hidden="1" customHeight="1" x14ac:dyDescent="0.15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>IF(OR($C159="",$C159="DIR",$C159="ARB"),0,IF($C159="LOI",175,IF($C159="BAB",90,IF($C159="FIT",190,IF($F159&lt;=VALUE("01/01/2005"),220,IF($F159&lt;=VALUE("01/01/2008"),190,IF($F159&lt;=VALUE("01/01/2012"),170,IF($F159&lt;=VALUE("01/01/2014"),160,145))))))))</f>
        <v>160</v>
      </c>
      <c r="H159" s="12" t="s">
        <v>30</v>
      </c>
      <c r="I159" s="33">
        <f>IF(OR(H159="Non",H159=""),G159,MAX(0,G159-15))</f>
        <v>160</v>
      </c>
      <c r="J159" s="11"/>
      <c r="K159" s="34">
        <f>SUM(N159,S159,X159)</f>
        <v>160</v>
      </c>
      <c r="L159" s="35">
        <f>IF(D159="","",I159-K159)</f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>IF(OR(AC159&lt;&gt;"Oui",C159&lt;&gt;"JOU"),"",IF(F159&lt;VALUE("01/01/2006"),154,IF(F159&lt;VALUE("01/01/2010"),79,0)))</f>
        <v/>
      </c>
      <c r="AE159" s="28"/>
      <c r="AF159" s="29"/>
      <c r="AG159" s="30"/>
      <c r="AH159" s="187"/>
      <c r="AI159" s="187"/>
      <c r="AJ159" s="187"/>
    </row>
    <row r="160" spans="1:36" s="4" customFormat="1" ht="15" hidden="1" customHeight="1" x14ac:dyDescent="0.15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>IF(OR($C160="",$C160="DIR",$C160="ARB"),0,IF($C160="LOI",175,IF($C160="BAB",90,IF($C160="FIT",190,IF($F160&lt;=VALUE("01/01/2005"),220,IF($F160&lt;=VALUE("01/01/2008"),190,IF($F160&lt;=VALUE("01/01/2012"),170,IF($F160&lt;=VALUE("01/01/2014"),160,145))))))))</f>
        <v>170</v>
      </c>
      <c r="H160" s="12" t="s">
        <v>46</v>
      </c>
      <c r="I160" s="33">
        <f>IF(OR(H160="Non",H160=""),G160,MAX(0,G160-15))</f>
        <v>155</v>
      </c>
      <c r="J160" s="11"/>
      <c r="K160" s="34">
        <f>SUM(N160,S160,X160)</f>
        <v>155</v>
      </c>
      <c r="L160" s="35">
        <f>IF(D160="","",I160-K160)</f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>IF(OR(AC160&lt;&gt;"Oui",C160&lt;&gt;"JOU"),"",IF(F160&lt;VALUE("01/01/2006"),154,IF(F160&lt;VALUE("01/01/2010"),79,0)))</f>
        <v/>
      </c>
      <c r="AE160" s="28"/>
      <c r="AF160" s="29"/>
      <c r="AG160" s="30"/>
      <c r="AH160" s="187" t="s">
        <v>1012</v>
      </c>
      <c r="AI160" s="187"/>
      <c r="AJ160" s="187"/>
    </row>
    <row r="161" spans="1:36" s="4" customFormat="1" ht="15" hidden="1" customHeight="1" x14ac:dyDescent="0.15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>IF(OR($C161="",$C161="DIR",$C161="ARB"),0,IF($C161="LOI",175,IF($C161="BAB",90,IF($C161="FIT",190,IF($F161&lt;=VALUE("01/01/2005"),220,IF($F161&lt;=VALUE("01/01/2008"),190,IF($F161&lt;=VALUE("01/01/2012"),170,IF($F161&lt;=VALUE("01/01/2014"),160,145))))))))</f>
        <v>220</v>
      </c>
      <c r="H161" s="12" t="s">
        <v>46</v>
      </c>
      <c r="I161" s="33">
        <f>IF(OR(H161="Non",H161=""),G161,MAX(0,G161-15))</f>
        <v>205</v>
      </c>
      <c r="J161" s="11"/>
      <c r="K161" s="34">
        <f>SUM(N161,S161,X161)</f>
        <v>205</v>
      </c>
      <c r="L161" s="35">
        <f>IF(D161="","",I161-K161)</f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>IF(OR(AC161&lt;&gt;"Oui",C161&lt;&gt;"JOU"),"",IF(F161&lt;VALUE("01/01/2006"),154,IF(F161&lt;VALUE("01/01/2010"),79,0)))</f>
        <v/>
      </c>
      <c r="AE161" s="28"/>
      <c r="AF161" s="29"/>
      <c r="AG161" s="30"/>
      <c r="AH161" s="187" t="s">
        <v>966</v>
      </c>
      <c r="AI161" s="187"/>
      <c r="AJ161" s="187"/>
    </row>
    <row r="162" spans="1:36" s="4" customFormat="1" ht="15" hidden="1" customHeight="1" x14ac:dyDescent="0.15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>IF(OR($C162="",$C162="DIR",$C162="ARB"),0,IF($C162="LOI",175,IF($C162="BAB",90,IF($C162="FIT",190,IF($F162&lt;=VALUE("01/01/2005"),220,IF($F162&lt;=VALUE("01/01/2008"),190,IF($F162&lt;=VALUE("01/01/2012"),170,IF($F162&lt;=VALUE("01/01/2014"),160,145))))))))</f>
        <v>190</v>
      </c>
      <c r="H162" s="12" t="s">
        <v>30</v>
      </c>
      <c r="I162" s="33">
        <f>IF(OR(H162="Non",H162=""),G162,MAX(0,G162-15))</f>
        <v>190</v>
      </c>
      <c r="J162" s="11"/>
      <c r="K162" s="34">
        <f>SUM(N162,S162,X162)</f>
        <v>190</v>
      </c>
      <c r="L162" s="35">
        <f>IF(D162="","",I162-K162)</f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>IF(OR(AC162&lt;&gt;"Oui",C162&lt;&gt;"JOU"),"",IF(F162&lt;VALUE("01/01/2006"),154,IF(F162&lt;VALUE("01/01/2010"),79,0)))</f>
        <v/>
      </c>
      <c r="AE162" s="28"/>
      <c r="AF162" s="29"/>
      <c r="AG162" s="30"/>
      <c r="AH162" s="187"/>
      <c r="AI162" s="187"/>
      <c r="AJ162" s="187"/>
    </row>
    <row r="163" spans="1:36" s="4" customFormat="1" ht="15" hidden="1" customHeight="1" x14ac:dyDescent="0.15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>IF(OR($C163="",$C163="DIR",$C163="ARB"),0,IF($C163="LOI",175,IF($C163="BAB",90,IF($C163="FIT",190,IF($F163&lt;=VALUE("01/01/2005"),220,IF($F163&lt;=VALUE("01/01/2008"),190,IF($F163&lt;=VALUE("01/01/2012"),170,IF($F163&lt;=VALUE("01/01/2014"),160,145))))))))</f>
        <v>190</v>
      </c>
      <c r="H163" s="12" t="s">
        <v>30</v>
      </c>
      <c r="I163" s="33">
        <f>IF(OR(H163="Non",H163=""),G163,MAX(0,G163-15))</f>
        <v>190</v>
      </c>
      <c r="J163" s="11"/>
      <c r="K163" s="34">
        <f>SUM(N163,S163,X163)</f>
        <v>0</v>
      </c>
      <c r="L163" s="35">
        <f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>IF(OR(AC163&lt;&gt;"Oui",C163&lt;&gt;"JOU"),"",IF(F163&lt;VALUE("01/01/2006"),154,IF(F163&lt;VALUE("01/01/2010"),79,0)))</f>
        <v/>
      </c>
      <c r="AE163" s="28"/>
      <c r="AF163" s="29"/>
      <c r="AG163" s="30"/>
      <c r="AH163" s="187"/>
      <c r="AI163" s="187"/>
      <c r="AJ163" s="187"/>
    </row>
    <row r="164" spans="1:36" s="4" customFormat="1" ht="15" hidden="1" customHeight="1" x14ac:dyDescent="0.15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hidden="1" customHeight="1" x14ac:dyDescent="0.15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hidden="1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hidden="1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hidden="1" customHeight="1" x14ac:dyDescent="0.15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hidden="1" customHeight="1" x14ac:dyDescent="0.15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hidden="1" customHeight="1" x14ac:dyDescent="0.15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hidden="1" customHeight="1" x14ac:dyDescent="0.1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hidden="1" customHeight="1" x14ac:dyDescent="0.15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hidden="1" customHeight="1" x14ac:dyDescent="0.15">
      <c r="A173" s="14" t="s">
        <v>6</v>
      </c>
      <c r="B173" s="15" t="s">
        <v>7</v>
      </c>
      <c r="C173" s="16" t="s">
        <v>47</v>
      </c>
      <c r="D173" s="17" t="s">
        <v>903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hidden="1" customHeight="1" x14ac:dyDescent="0.15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1012</v>
      </c>
      <c r="AI174" s="187"/>
      <c r="AJ174" s="187"/>
    </row>
    <row r="175" spans="1:36" s="4" customFormat="1" ht="15" hidden="1" customHeight="1" x14ac:dyDescent="0.15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>IF(OR(H175="Non",H175=""),G175,MAX(0,G175-15))</f>
        <v>170</v>
      </c>
      <c r="J175" s="11"/>
      <c r="K175" s="34">
        <f>SUM(N175,S175,X175)</f>
        <v>60</v>
      </c>
      <c r="L175" s="35">
        <f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970</v>
      </c>
      <c r="AI175" s="187"/>
      <c r="AJ175" s="187"/>
    </row>
    <row r="176" spans="1:36" s="5" customFormat="1" ht="15" hidden="1" customHeight="1" x14ac:dyDescent="0.15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>IF(OR($C176="",$C176="DIR",$C176="ARB"),0,IF($C176="LOI",175,IF($C176="BAB",90,IF($C176="FIT",190,IF($F176&lt;=VALUE("01/01/2005"),220,IF($F176&lt;=VALUE("01/01/2008"),190,IF($F176&lt;=VALUE("01/01/2012"),170,IF($F176&lt;=VALUE("01/01/2014"),160,145))))))))</f>
        <v>170</v>
      </c>
      <c r="H176" s="12" t="s">
        <v>30</v>
      </c>
      <c r="I176" s="33">
        <f>IF(OR(H176="Non",H176=""),G176,MAX(0,G176-15))</f>
        <v>170</v>
      </c>
      <c r="J176" s="11"/>
      <c r="K176" s="34">
        <f>SUM(N176,S176,X176)</f>
        <v>170</v>
      </c>
      <c r="L176" s="35">
        <f>IF(D176="","",I176-K176)</f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>IF(OR(AC176&lt;&gt;"Oui",C176&lt;&gt;"JOU"),"",IF(F176&lt;VALUE("01/01/2006"),154,IF(F176&lt;VALUE("01/01/2010"),79,0)))</f>
        <v/>
      </c>
      <c r="AE176" s="28"/>
      <c r="AF176" s="29"/>
      <c r="AG176" s="30"/>
      <c r="AH176" s="187" t="s">
        <v>971</v>
      </c>
      <c r="AI176" s="187" t="s">
        <v>972</v>
      </c>
      <c r="AJ176" s="187"/>
    </row>
    <row r="177" spans="1:36" s="5" customFormat="1" ht="15" hidden="1" customHeight="1" x14ac:dyDescent="0.15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>IF(OR($C177="",$C177="DIR",$C177="ARB"),0,IF($C177="LOI",175,IF($C177="BAB",90,IF($C177="FIT",190,IF($F177&lt;=VALUE("01/01/2005"),220,IF($F177&lt;=VALUE("01/01/2008"),190,IF($F177&lt;=VALUE("01/01/2012"),170,IF($F177&lt;=VALUE("01/01/2014"),160,145))))))))</f>
        <v>170</v>
      </c>
      <c r="H177" s="12" t="s">
        <v>30</v>
      </c>
      <c r="I177" s="33">
        <f>IF(OR(H177="Non",H177=""),G177,MAX(0,G177-15))</f>
        <v>170</v>
      </c>
      <c r="J177" s="11"/>
      <c r="K177" s="34">
        <f>SUM(N177,S177,X177)</f>
        <v>170</v>
      </c>
      <c r="L177" s="35">
        <f>IF(D177="","",I177-K177)</f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>IF(OR(AC177&lt;&gt;"Oui",C177&lt;&gt;"JOU"),"",IF(F177&lt;VALUE("01/01/2006"),154,IF(F177&lt;VALUE("01/01/2010"),79,0)))</f>
        <v/>
      </c>
      <c r="AE177" s="28"/>
      <c r="AF177" s="29"/>
      <c r="AG177" s="30"/>
      <c r="AH177" s="187" t="s">
        <v>973</v>
      </c>
      <c r="AI177" s="187"/>
      <c r="AJ177" s="187"/>
    </row>
    <row r="178" spans="1:36" s="5" customFormat="1" ht="15" hidden="1" customHeight="1" x14ac:dyDescent="0.15">
      <c r="A178" s="14" t="s">
        <v>8</v>
      </c>
      <c r="B178" s="15" t="s">
        <v>7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>IF(OR($C178="",$C178="DIR",$C178="ARB"),0,IF($C178="LOI",175,IF($C178="BAB",90,IF($C178="FIT",190,IF($F178&lt;=VALUE("01/01/2005"),220,IF($F178&lt;=VALUE("01/01/2008"),190,IF($F178&lt;=VALUE("01/01/2012"),170,IF($F178&lt;=VALUE("01/01/2014"),160,145))))))))</f>
        <v>190</v>
      </c>
      <c r="H178" s="12" t="s">
        <v>46</v>
      </c>
      <c r="I178" s="33">
        <f>IF(OR(H178="Non",H178=""),G178,MAX(0,G178-15))</f>
        <v>175</v>
      </c>
      <c r="J178" s="11"/>
      <c r="K178" s="34">
        <f>SUM(N178,S178,X178)</f>
        <v>160</v>
      </c>
      <c r="L178" s="35">
        <f>IF(D178="","",I178-K178)</f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>IF(OR(AC178&lt;&gt;"Oui",C178&lt;&gt;"JOU"),"",IF(F178&lt;VALUE("01/01/2006"),154,IF(F178&lt;VALUE("01/01/2010"),79,0)))</f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hidden="1" customHeight="1" x14ac:dyDescent="0.15">
      <c r="A179" s="14" t="s">
        <v>8</v>
      </c>
      <c r="B179" s="15" t="s">
        <v>7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>IF(OR($C179="",$C179="DIR",$C179="ARB"),0,IF($C179="LOI",175,IF($C179="BAB",90,IF($C179="FIT",190,IF($F179&lt;=VALUE("01/01/2005"),220,IF($F179&lt;=VALUE("01/01/2008"),190,IF($F179&lt;=VALUE("01/01/2012"),170,IF($F179&lt;=VALUE("01/01/2014"),160,145))))))))</f>
        <v>190</v>
      </c>
      <c r="H179" s="12" t="s">
        <v>46</v>
      </c>
      <c r="I179" s="33">
        <f>IF(OR(H179="Non",H179=""),G179,MAX(0,G179-15))</f>
        <v>175</v>
      </c>
      <c r="J179" s="11"/>
      <c r="K179" s="34">
        <f>SUM(N179,S179,X179)</f>
        <v>160</v>
      </c>
      <c r="L179" s="35">
        <f>IF(D179="","",I179-K179)</f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>IF(OR(AC179&lt;&gt;"Oui",C179&lt;&gt;"JOU"),"",IF(F179&lt;VALUE("01/01/2006"),154,IF(F179&lt;VALUE("01/01/2010"),79,0)))</f>
        <v/>
      </c>
      <c r="AE179" s="28"/>
      <c r="AF179" s="29"/>
      <c r="AG179" s="30"/>
      <c r="AH179" s="187" t="s">
        <v>1056</v>
      </c>
      <c r="AI179" s="187"/>
      <c r="AJ179" s="187"/>
    </row>
    <row r="180" spans="1:36" s="5" customFormat="1" ht="15" hidden="1" customHeight="1" x14ac:dyDescent="0.15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>IF(OR($C180="",$C180="DIR",$C180="ARB"),0,IF($C180="LOI",175,IF($C180="BAB",90,IF($C180="FIT",190,IF($F180&lt;=VALUE("01/01/2005"),220,IF($F180&lt;=VALUE("01/01/2008"),190,IF($F180&lt;=VALUE("01/01/2012"),170,IF($F180&lt;=VALUE("01/01/2014"),160,145))))))))</f>
        <v>160</v>
      </c>
      <c r="H180" s="12" t="s">
        <v>46</v>
      </c>
      <c r="I180" s="33">
        <f>IF(OR(H180="Non",H180=""),G180,MAX(0,G180-15))</f>
        <v>145</v>
      </c>
      <c r="J180" s="11"/>
      <c r="K180" s="34">
        <f>SUM(N180,S180,X180)</f>
        <v>160</v>
      </c>
      <c r="L180" s="35">
        <f>IF(D180="","",I180-K180)</f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>IF(OR(AC180&lt;&gt;"Oui",C180&lt;&gt;"JOU"),"",IF(F180&lt;VALUE("01/01/2006"),154,IF(F180&lt;VALUE("01/01/2010"),79,0)))</f>
        <v/>
      </c>
      <c r="AE180" s="28"/>
      <c r="AF180" s="29"/>
      <c r="AG180" s="30"/>
      <c r="AH180" s="187" t="s">
        <v>1015</v>
      </c>
      <c r="AI180" s="187"/>
      <c r="AJ180" s="187"/>
    </row>
    <row r="181" spans="1:36" s="5" customFormat="1" ht="15" hidden="1" customHeight="1" x14ac:dyDescent="0.15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>IF(OR($C181="",$C181="DIR",$C181="ARB"),0,IF($C181="LOI",175,IF($C181="BAB",90,IF($C181="FIT",190,IF($F181&lt;=VALUE("01/01/2005"),220,IF($F181&lt;=VALUE("01/01/2008"),190,IF($F181&lt;=VALUE("01/01/2012"),170,IF($F181&lt;=VALUE("01/01/2014"),160,145))))))))</f>
        <v>220</v>
      </c>
      <c r="H181" s="12" t="s">
        <v>30</v>
      </c>
      <c r="I181" s="33">
        <f>IF(OR(H181="Non",H181=""),G181,MAX(0,G181-15))</f>
        <v>220</v>
      </c>
      <c r="J181" s="11"/>
      <c r="K181" s="34">
        <f>SUM(N181,S181,X181)</f>
        <v>220</v>
      </c>
      <c r="L181" s="35">
        <f>IF(D181="","",I181-K181)</f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>IF(OR(AC181&lt;&gt;"Oui",C181&lt;&gt;"JOU"),"",IF(F181&lt;VALUE("01/01/2006"),154,IF(F181&lt;VALUE("01/01/2010"),79,0)))</f>
        <v/>
      </c>
      <c r="AE181" s="28"/>
      <c r="AF181" s="29"/>
      <c r="AG181" s="30"/>
      <c r="AH181" s="187" t="s">
        <v>1013</v>
      </c>
      <c r="AI181" s="187"/>
      <c r="AJ181" s="187"/>
    </row>
    <row r="182" spans="1:36" s="5" customFormat="1" ht="15" hidden="1" customHeight="1" x14ac:dyDescent="0.15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>IF(OR($C182="",$C182="DIR",$C182="ARB"),0,IF($C182="LOI",175,IF($C182="BAB",90,IF($C182="FIT",190,IF($F182&lt;=VALUE("01/01/2005"),220,IF($F182&lt;=VALUE("01/01/2008"),190,IF($F182&lt;=VALUE("01/01/2012"),170,IF($F182&lt;=VALUE("01/01/2014"),160,145))))))))</f>
        <v>220</v>
      </c>
      <c r="H182" s="12" t="s">
        <v>30</v>
      </c>
      <c r="I182" s="33">
        <f>IF(OR(H182="Non",H182=""),G182,MAX(0,G182-15))</f>
        <v>220</v>
      </c>
      <c r="J182" s="11"/>
      <c r="K182" s="34">
        <f>SUM(N182,S182,X182)</f>
        <v>220</v>
      </c>
      <c r="L182" s="35">
        <f>IF(D182="","",I182-K182)</f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>IF(OR(AC182&lt;&gt;"Oui",C182&lt;&gt;"JOU"),"",IF(F182&lt;VALUE("01/01/2006"),154,IF(F182&lt;VALUE("01/01/2010"),79,0)))</f>
        <v/>
      </c>
      <c r="AE182" s="28"/>
      <c r="AF182" s="29"/>
      <c r="AG182" s="30"/>
      <c r="AH182" s="187"/>
      <c r="AI182" s="187"/>
      <c r="AJ182" s="187"/>
    </row>
    <row r="183" spans="1:36" s="5" customFormat="1" ht="15" hidden="1" customHeight="1" x14ac:dyDescent="0.15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>IF(OR($C183="",$C183="DIR",$C183="ARB"),0,IF($C183="LOI",175,IF($C183="BAB",90,IF($C183="FIT",190,IF($F183&lt;=VALUE("01/01/2005"),220,IF($F183&lt;=VALUE("01/01/2008"),190,IF($F183&lt;=VALUE("01/01/2012"),170,IF($F183&lt;=VALUE("01/01/2014"),160,145))))))))</f>
        <v>190</v>
      </c>
      <c r="H183" s="12" t="s">
        <v>30</v>
      </c>
      <c r="I183" s="33">
        <f>IF(OR(H183="Non",H183=""),G183,MAX(0,G183-15))</f>
        <v>190</v>
      </c>
      <c r="J183" s="11"/>
      <c r="K183" s="34">
        <f>SUM(N183,S183,X183)</f>
        <v>190</v>
      </c>
      <c r="L183" s="35">
        <f>IF(D183="","",I183-K183)</f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>IF(OR(AC183&lt;&gt;"Oui",C183&lt;&gt;"JOU"),"",IF(F183&lt;VALUE("01/01/2006"),154,IF(F183&lt;VALUE("01/01/2010"),79,0)))</f>
        <v/>
      </c>
      <c r="AE183" s="28"/>
      <c r="AF183" s="29"/>
      <c r="AG183" s="30"/>
      <c r="AH183" s="187"/>
      <c r="AI183" s="187"/>
      <c r="AJ183" s="187"/>
    </row>
    <row r="184" spans="1:36" s="5" customFormat="1" ht="15" hidden="1" customHeight="1" x14ac:dyDescent="0.15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>IF(OR($C184="",$C184="DIR",$C184="ARB"),0,IF($C184="LOI",175,IF($C184="BAB",90,IF($C184="FIT",190,IF($F184&lt;=VALUE("01/01/2005"),220,IF($F184&lt;=VALUE("01/01/2008"),190,IF($F184&lt;=VALUE("01/01/2012"),170,IF($F184&lt;=VALUE("01/01/2014"),160,145))))))))</f>
        <v>190</v>
      </c>
      <c r="H184" s="12" t="s">
        <v>30</v>
      </c>
      <c r="I184" s="33">
        <f>IF(OR(H184="Non",H184=""),G184,MAX(0,G184-15))</f>
        <v>190</v>
      </c>
      <c r="J184" s="11"/>
      <c r="K184" s="34">
        <f>SUM(N184,S184,X184)</f>
        <v>190</v>
      </c>
      <c r="L184" s="35">
        <f>IF(D184="","",I184-K184)</f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>IF(OR(AC184&lt;&gt;"Oui",C184&lt;&gt;"JOU"),"",IF(F184&lt;VALUE("01/01/2006"),154,IF(F184&lt;VALUE("01/01/2010"),79,0)))</f>
        <v/>
      </c>
      <c r="AE184" s="28"/>
      <c r="AF184" s="29"/>
      <c r="AG184" s="30"/>
      <c r="AH184" s="187"/>
      <c r="AI184" s="187"/>
      <c r="AJ184" s="187"/>
    </row>
    <row r="185" spans="1:36" s="5" customFormat="1" ht="15" hidden="1" customHeight="1" x14ac:dyDescent="0.15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>IF(OR($C185="",$C185="DIR",$C185="ARB"),0,IF($C185="LOI",175,IF($C185="BAB",90,IF($C185="FIT",190,IF($F185&lt;=VALUE("01/01/2005"),220,IF($F185&lt;=VALUE("01/01/2008"),190,IF($F185&lt;=VALUE("01/01/2012"),170,IF($F185&lt;=VALUE("01/01/2014"),160,145))))))))</f>
        <v>190</v>
      </c>
      <c r="H185" s="12" t="s">
        <v>30</v>
      </c>
      <c r="I185" s="33">
        <f>IF(OR(H185="Non",H185=""),G185,MAX(0,G185-15))</f>
        <v>190</v>
      </c>
      <c r="J185" s="11"/>
      <c r="K185" s="34">
        <f>SUM(N185,S185,X185)</f>
        <v>190</v>
      </c>
      <c r="L185" s="35">
        <f>IF(D185="","",I185-K185)</f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>IF(OR(AC185&lt;&gt;"Oui",C185&lt;&gt;"JOU"),"",IF(F185&lt;VALUE("01/01/2006"),154,IF(F185&lt;VALUE("01/01/2010"),79,0)))</f>
        <v/>
      </c>
      <c r="AE185" s="28"/>
      <c r="AF185" s="29"/>
      <c r="AG185" s="30"/>
      <c r="AH185" s="187" t="s">
        <v>961</v>
      </c>
      <c r="AI185" s="187"/>
      <c r="AJ185" s="187"/>
    </row>
    <row r="186" spans="1:36" s="5" customFormat="1" ht="15" hidden="1" customHeight="1" x14ac:dyDescent="0.15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>IF(OR($C186="",$C186="DIR",$C186="ARB"),0,IF($C186="LOI",175,IF($C186="BAB",90,IF($C186="FIT",190,IF($F186&lt;=VALUE("01/01/2005"),220,IF($F186&lt;=VALUE("01/01/2008"),190,IF($F186&lt;=VALUE("01/01/2012"),170,IF($F186&lt;=VALUE("01/01/2014"),160,145))))))))</f>
        <v>190</v>
      </c>
      <c r="H186" s="12" t="s">
        <v>30</v>
      </c>
      <c r="I186" s="33">
        <f>IF(OR(H186="Non",H186=""),G186,MAX(0,G186-15))</f>
        <v>190</v>
      </c>
      <c r="J186" s="11"/>
      <c r="K186" s="34">
        <f>SUM(N186,S186,X186)</f>
        <v>0</v>
      </c>
      <c r="L186" s="35">
        <f>IF(D186="","",I186-K186)</f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>IF(OR(AC186&lt;&gt;"Oui",C186&lt;&gt;"JOU"),"",IF(F186&lt;VALUE("01/01/2006"),154,IF(F186&lt;VALUE("01/01/2010"),79,0)))</f>
        <v/>
      </c>
      <c r="AE186" s="28"/>
      <c r="AF186" s="29"/>
      <c r="AG186" s="30"/>
      <c r="AH186" s="187" t="s">
        <v>959</v>
      </c>
      <c r="AI186" s="187" t="s">
        <v>960</v>
      </c>
      <c r="AJ186" s="187"/>
    </row>
    <row r="187" spans="1:36" s="5" customFormat="1" ht="15" hidden="1" customHeight="1" x14ac:dyDescent="0.15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>IF(OR($C187="",$C187="DIR",$C187="ARB"),0,IF($C187="LOI",175,IF($C187="BAB",90,IF($C187="FIT",190,IF($F187&lt;=VALUE("01/01/2005"),220,IF($F187&lt;=VALUE("01/01/2008"),190,IF($F187&lt;=VALUE("01/01/2012"),170,IF($F187&lt;=VALUE("01/01/2014"),160,145))))))))</f>
        <v>175</v>
      </c>
      <c r="H187" s="12" t="s">
        <v>30</v>
      </c>
      <c r="I187" s="33">
        <f>IF(OR(H187="Non",H187=""),G187,MAX(0,G187-15))</f>
        <v>175</v>
      </c>
      <c r="J187" s="11"/>
      <c r="K187" s="34">
        <f>SUM(N187,S187,X187)</f>
        <v>175</v>
      </c>
      <c r="L187" s="35">
        <f>IF(D187="","",I187-K187)</f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>IF(OR(AC187&lt;&gt;"Oui",C187&lt;&gt;"JOU"),"",IF(F187&lt;VALUE("01/01/2006"),154,IF(F187&lt;VALUE("01/01/2010"),79,0)))</f>
        <v/>
      </c>
      <c r="AE187" s="28"/>
      <c r="AF187" s="29"/>
      <c r="AG187" s="30"/>
      <c r="AH187" s="187"/>
      <c r="AI187" s="187"/>
      <c r="AJ187" s="187"/>
    </row>
    <row r="188" spans="1:36" s="5" customFormat="1" ht="15" hidden="1" customHeight="1" x14ac:dyDescent="0.15">
      <c r="A188" s="14" t="s">
        <v>8</v>
      </c>
      <c r="B188" s="15" t="s">
        <v>7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>IF(OR($C188="",$C188="DIR",$C188="ARB"),0,IF($C188="LOI",175,IF($C188="BAB",90,IF($C188="FIT",190,IF($F188&lt;=VALUE("01/01/2005"),220,IF($F188&lt;=VALUE("01/01/2008"),190,IF($F188&lt;=VALUE("01/01/2012"),170,IF($F188&lt;=VALUE("01/01/2014"),160,145))))))))</f>
        <v>190</v>
      </c>
      <c r="H188" s="12" t="s">
        <v>30</v>
      </c>
      <c r="I188" s="33">
        <f>IF(OR(H188="Non",H188=""),G188,MAX(0,G188-15))</f>
        <v>190</v>
      </c>
      <c r="J188" s="11"/>
      <c r="K188" s="34">
        <f>SUM(N188,S188,X188)</f>
        <v>250</v>
      </c>
      <c r="L188" s="35">
        <f>IF(D188="","",I188-K188)</f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>IF(OR(AC188&lt;&gt;"Oui",C188&lt;&gt;"JOU"),"",IF(F188&lt;VALUE("01/01/2006"),154,IF(F188&lt;VALUE("01/01/2010"),79,0)))</f>
        <v/>
      </c>
      <c r="AE188" s="28"/>
      <c r="AF188" s="29"/>
      <c r="AG188" s="30"/>
      <c r="AH188" s="187"/>
      <c r="AI188" s="187"/>
      <c r="AJ188" s="187"/>
    </row>
    <row r="189" spans="1:36" s="5" customFormat="1" ht="15" hidden="1" customHeight="1" x14ac:dyDescent="0.15">
      <c r="A189" s="14" t="s">
        <v>6</v>
      </c>
      <c r="B189" s="15" t="s">
        <v>7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>IF(OR($C189="",$C189="DIR",$C189="ARB"),0,IF($C189="LOI",175,IF($C189="BAB",90,IF($C189="FIT",190,IF($F189&lt;=VALUE("01/01/2005"),220,IF($F189&lt;=VALUE("01/01/2008"),190,IF($F189&lt;=VALUE("01/01/2012"),170,IF($F189&lt;=VALUE("01/01/2014"),160,145))))))))</f>
        <v>90</v>
      </c>
      <c r="H189" s="12" t="s">
        <v>46</v>
      </c>
      <c r="I189" s="33">
        <f>IF(OR(H189="Non",H189=""),G189,MAX(0,G189-15))</f>
        <v>75</v>
      </c>
      <c r="J189" s="11"/>
      <c r="K189" s="34">
        <f>SUM(N189,S189,X189)</f>
        <v>0</v>
      </c>
      <c r="L189" s="35">
        <f>IF(D189="","",I189-K189)</f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>IF(OR(AC189&lt;&gt;"Oui",C189&lt;&gt;"JOU"),"",IF(F189&lt;VALUE("01/01/2006"),154,IF(F189&lt;VALUE("01/01/2010"),79,0)))</f>
        <v/>
      </c>
      <c r="AE189" s="28"/>
      <c r="AF189" s="29"/>
      <c r="AG189" s="30"/>
      <c r="AH189" s="187"/>
      <c r="AI189" s="187"/>
      <c r="AJ189" s="187"/>
    </row>
    <row r="190" spans="1:36" s="5" customFormat="1" ht="15" hidden="1" customHeight="1" x14ac:dyDescent="0.15">
      <c r="A190" s="14" t="s">
        <v>6</v>
      </c>
      <c r="B190" s="15" t="s">
        <v>7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>IF(OR($C190="",$C190="DIR",$C190="ARB"),0,IF($C190="LOI",175,IF($C190="BAB",90,IF($C190="FIT",190,IF($F190&lt;=VALUE("01/01/2005"),220,IF($F190&lt;=VALUE("01/01/2008"),190,IF($F190&lt;=VALUE("01/01/2012"),170,IF($F190&lt;=VALUE("01/01/2014"),160,145))))))))</f>
        <v>175</v>
      </c>
      <c r="H190" s="12" t="s">
        <v>30</v>
      </c>
      <c r="I190" s="33">
        <f>IF(OR(H190="Non",H190=""),G190,MAX(0,G190-15))</f>
        <v>175</v>
      </c>
      <c r="J190" s="11"/>
      <c r="K190" s="34">
        <f>SUM(N190,S190,X190)</f>
        <v>175</v>
      </c>
      <c r="L190" s="35">
        <f>IF(D190="","",I190-K190)</f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978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>IF(OR(AC190&lt;&gt;"Oui",C190&lt;&gt;"JOU"),"",IF(F190&lt;VALUE("01/01/2006"),154,IF(F190&lt;VALUE("01/01/2010"),79,0)))</f>
        <v/>
      </c>
      <c r="AE190" s="28"/>
      <c r="AF190" s="29"/>
      <c r="AG190" s="30"/>
      <c r="AH190" s="187" t="s">
        <v>1058</v>
      </c>
      <c r="AI190" s="187"/>
      <c r="AJ190" s="187"/>
    </row>
    <row r="191" spans="1:36" s="5" customFormat="1" ht="15" hidden="1" customHeight="1" x14ac:dyDescent="0.15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>IF(OR($C191="",$C191="DIR",$C191="ARB"),0,IF($C191="LOI",175,IF($C191="BAB",90,IF($C191="FIT",190,IF($F191&lt;=VALUE("01/01/2005"),220,IF($F191&lt;=VALUE("01/01/2008"),190,IF($F191&lt;=VALUE("01/01/2012"),170,IF($F191&lt;=VALUE("01/01/2014"),160,145))))))))</f>
        <v>160</v>
      </c>
      <c r="H191" s="12" t="s">
        <v>30</v>
      </c>
      <c r="I191" s="33">
        <f>IF(OR(H191="Non",H191=""),G191,MAX(0,G191-15))</f>
        <v>160</v>
      </c>
      <c r="J191" s="11"/>
      <c r="K191" s="34">
        <f>SUM(N191,S191,X191)</f>
        <v>160</v>
      </c>
      <c r="L191" s="35">
        <f>IF(D191="","",I191-K191)</f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>IF(OR(AC191&lt;&gt;"Oui",C191&lt;&gt;"JOU"),"",IF(F191&lt;VALUE("01/01/2006"),154,IF(F191&lt;VALUE("01/01/2010"),79,0)))</f>
        <v/>
      </c>
      <c r="AE191" s="28"/>
      <c r="AF191" s="29"/>
      <c r="AG191" s="30"/>
      <c r="AH191" s="187" t="s">
        <v>945</v>
      </c>
      <c r="AI191" s="187"/>
      <c r="AJ191" s="187"/>
    </row>
    <row r="192" spans="1:36" s="5" customFormat="1" ht="15" hidden="1" customHeight="1" x14ac:dyDescent="0.15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>IF(OR($C192="",$C192="DIR",$C192="ARB"),0,IF($C192="LOI",175,IF($C192="BAB",90,IF($C192="FIT",190,IF($F192&lt;=VALUE("01/01/2005"),220,IF($F192&lt;=VALUE("01/01/2008"),190,IF($F192&lt;=VALUE("01/01/2012"),170,IF($F192&lt;=VALUE("01/01/2014"),160,145))))))))</f>
        <v>220</v>
      </c>
      <c r="H192" s="12" t="s">
        <v>30</v>
      </c>
      <c r="I192" s="33">
        <f>IF(OR(H192="Non",H192=""),G192,MAX(0,G192-15))</f>
        <v>220</v>
      </c>
      <c r="J192" s="11"/>
      <c r="K192" s="34">
        <f>SUM(N192,S192,X192)</f>
        <v>0</v>
      </c>
      <c r="L192" s="35">
        <f>IF(D192="","",I192-K192)</f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>IF(OR(AC192&lt;&gt;"Oui",C192&lt;&gt;"JOU"),"",IF(F192&lt;VALUE("01/01/2006"),154,IF(F192&lt;VALUE("01/01/2010"),79,0)))</f>
        <v/>
      </c>
      <c r="AE192" s="28"/>
      <c r="AF192" s="29"/>
      <c r="AG192" s="30"/>
      <c r="AH192" s="187" t="s">
        <v>969</v>
      </c>
      <c r="AI192" s="187"/>
      <c r="AJ192" s="187"/>
    </row>
    <row r="193" spans="1:36" s="5" customFormat="1" ht="15" hidden="1" customHeight="1" x14ac:dyDescent="0.15">
      <c r="A193" s="14" t="s">
        <v>6</v>
      </c>
      <c r="B193" s="15" t="s">
        <v>7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>IF(OR($C193="",$C193="DIR",$C193="ARB"),0,IF($C193="LOI",175,IF($C193="BAB",90,IF($C193="FIT",190,IF($F193&lt;=VALUE("01/01/2005"),220,IF($F193&lt;=VALUE("01/01/2008"),190,IF($F193&lt;=VALUE("01/01/2012"),170,IF($F193&lt;=VALUE("01/01/2014"),160,145))))))))</f>
        <v>175</v>
      </c>
      <c r="H193" s="12" t="s">
        <v>30</v>
      </c>
      <c r="I193" s="33">
        <f>IF(OR(H193="Non",H193=""),G193,MAX(0,G193-15))</f>
        <v>175</v>
      </c>
      <c r="J193" s="11"/>
      <c r="K193" s="34">
        <f>SUM(N193,S193,X193)</f>
        <v>175</v>
      </c>
      <c r="L193" s="35">
        <f>IF(D193="","",I193-K193)</f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>IF(OR(AC193&lt;&gt;"Oui",C193&lt;&gt;"JOU"),"",IF(F193&lt;VALUE("01/01/2006"),154,IF(F193&lt;VALUE("01/01/2010"),79,0)))</f>
        <v/>
      </c>
      <c r="AE193" s="28"/>
      <c r="AF193" s="29"/>
      <c r="AG193" s="30"/>
      <c r="AH193" s="187" t="s">
        <v>1048</v>
      </c>
      <c r="AI193" s="187"/>
      <c r="AJ193" s="187"/>
    </row>
    <row r="194" spans="1:36" s="5" customFormat="1" ht="15" customHeight="1" x14ac:dyDescent="0.15">
      <c r="A194" s="14" t="s">
        <v>6</v>
      </c>
      <c r="B194" s="15" t="s">
        <v>7</v>
      </c>
      <c r="C194" s="16" t="s">
        <v>47</v>
      </c>
      <c r="D194" s="17" t="s">
        <v>808</v>
      </c>
      <c r="E194" s="18" t="s">
        <v>809</v>
      </c>
      <c r="F194" s="19">
        <v>41969</v>
      </c>
      <c r="G194" s="32">
        <f>IF(OR($C194="",$C194="DIR",$C194="ARB"),0,IF($C194="LOI",175,IF($C194="BAB",90,IF($C194="FIT",190,IF($F194&lt;=VALUE("01/01/2005"),220,IF($F194&lt;=VALUE("01/01/2008"),190,IF($F194&lt;=VALUE("01/01/2012"),170,IF($F194&lt;=VALUE("01/01/2014"),160,145))))))))</f>
        <v>145</v>
      </c>
      <c r="H194" s="12" t="s">
        <v>30</v>
      </c>
      <c r="I194" s="33">
        <f>IF(OR(H194="Non",H194=""),G194,MAX(0,G194-15))</f>
        <v>145</v>
      </c>
      <c r="J194" s="11"/>
      <c r="K194" s="34">
        <f>SUM(N194,S194,X194)</f>
        <v>145</v>
      </c>
      <c r="L194" s="35">
        <f>IF(D194="","",I194-K194)</f>
        <v>0</v>
      </c>
      <c r="M194" s="37" t="s">
        <v>107</v>
      </c>
      <c r="N194" s="38">
        <v>145</v>
      </c>
      <c r="O194" s="150" t="s">
        <v>810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>IF(OR(AC194&lt;&gt;"Oui",C194&lt;&gt;"JOU"),"",IF(F194&lt;VALUE("01/01/2006"),154,IF(F194&lt;VALUE("01/01/2010"),79,0)))</f>
        <v/>
      </c>
      <c r="AE194" s="28"/>
      <c r="AF194" s="29"/>
      <c r="AG194" s="30"/>
      <c r="AH194" s="187" t="s">
        <v>1055</v>
      </c>
      <c r="AI194" s="187"/>
      <c r="AJ194" s="187"/>
    </row>
    <row r="195" spans="1:36" s="4" customFormat="1" ht="15" hidden="1" customHeight="1" x14ac:dyDescent="0.15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>IF(OR($C195="",$C195="DIR",$C195="ARB"),0,IF($C195="LOI",175,IF($C195="BAB",90,IF($C195="FIT",190,IF($F195&lt;=VALUE("01/01/2005"),220,IF($F195&lt;=VALUE("01/01/2008"),190,IF($F195&lt;=VALUE("01/01/2012"),170,IF($F195&lt;=VALUE("01/01/2014"),160,145))))))))</f>
        <v>220</v>
      </c>
      <c r="H195" s="12" t="s">
        <v>30</v>
      </c>
      <c r="I195" s="33">
        <f>IF(OR(H195="Non",H195=""),G195,MAX(0,G195-15))</f>
        <v>220</v>
      </c>
      <c r="J195" s="11"/>
      <c r="K195" s="34">
        <f>SUM(N195,S195,X195)</f>
        <v>220</v>
      </c>
      <c r="L195" s="35">
        <f>IF(D195="","",I195-K195)</f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>IF(OR(AC195&lt;&gt;"Oui",C195&lt;&gt;"JOU"),"",IF(F195&lt;VALUE("01/01/2006"),154,IF(F195&lt;VALUE("01/01/2010"),79,0)))</f>
        <v/>
      </c>
      <c r="AE195" s="28"/>
      <c r="AF195" s="29"/>
      <c r="AG195" s="30"/>
      <c r="AH195" s="187" t="s">
        <v>951</v>
      </c>
      <c r="AI195" s="187"/>
      <c r="AJ195" s="187"/>
    </row>
    <row r="196" spans="1:36" s="4" customFormat="1" ht="15" hidden="1" customHeight="1" x14ac:dyDescent="0.15">
      <c r="A196" s="14" t="s">
        <v>8</v>
      </c>
      <c r="B196" s="15" t="s">
        <v>7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>IF(OR($C196="",$C196="DIR",$C196="ARB"),0,IF($C196="LOI",175,IF($C196="BAB",90,IF($C196="FIT",190,IF($F196&lt;=VALUE("01/01/2005"),220,IF($F196&lt;=VALUE("01/01/2008"),190,IF($F196&lt;=VALUE("01/01/2012"),170,IF($F196&lt;=VALUE("01/01/2014"),160,145))))))))</f>
        <v>190</v>
      </c>
      <c r="H196" s="12" t="s">
        <v>46</v>
      </c>
      <c r="I196" s="33">
        <f>IF(OR(H196="Non",H196=""),G196,MAX(0,G196-15))</f>
        <v>175</v>
      </c>
      <c r="J196" s="11"/>
      <c r="K196" s="34">
        <f>SUM(N196,S196,X196)</f>
        <v>160</v>
      </c>
      <c r="L196" s="35">
        <f>IF(D196="","",I196-K196)</f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>IF(OR(AC196&lt;&gt;"Oui",C196&lt;&gt;"JOU"),"",IF(F196&lt;VALUE("01/01/2006"),154,IF(F196&lt;VALUE("01/01/2010"),79,0)))</f>
        <v/>
      </c>
      <c r="AE196" s="28"/>
      <c r="AF196" s="29"/>
      <c r="AG196" s="30"/>
      <c r="AH196" s="187"/>
      <c r="AI196" s="187"/>
      <c r="AJ196" s="187"/>
    </row>
    <row r="197" spans="1:36" s="5" customFormat="1" ht="15" hidden="1" customHeight="1" x14ac:dyDescent="0.15">
      <c r="A197" s="14" t="s">
        <v>6</v>
      </c>
      <c r="B197" s="15" t="s">
        <v>7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>IF(OR($C197="",$C197="DIR",$C197="ARB"),0,IF($C197="LOI",175,IF($C197="BAB",90,IF($C197="FIT",190,IF($F197&lt;=VALUE("01/01/2005"),220,IF($F197&lt;=VALUE("01/01/2008"),190,IF($F197&lt;=VALUE("01/01/2012"),170,IF($F197&lt;=VALUE("01/01/2014"),160,145))))))))</f>
        <v>175</v>
      </c>
      <c r="H197" s="12" t="s">
        <v>30</v>
      </c>
      <c r="I197" s="33">
        <f>IF(OR(H197="Non",H197=""),G197,MAX(0,G197-15))</f>
        <v>175</v>
      </c>
      <c r="J197" s="11"/>
      <c r="K197" s="34">
        <f>SUM(N197,S197,X197)</f>
        <v>335</v>
      </c>
      <c r="L197" s="35">
        <f>IF(D197="","",I197-K197)</f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>IF(OR(AC197&lt;&gt;"Oui",C197&lt;&gt;"JOU"),"",IF(F197&lt;VALUE("01/01/2006"),154,IF(F197&lt;VALUE("01/01/2010"),79,0)))</f>
        <v/>
      </c>
      <c r="AE197" s="28"/>
      <c r="AF197" s="29"/>
      <c r="AG197" s="30"/>
      <c r="AH197" s="187" t="s">
        <v>1052</v>
      </c>
      <c r="AI197" s="187"/>
      <c r="AJ197" s="187"/>
    </row>
    <row r="198" spans="1:36" s="5" customFormat="1" ht="15" hidden="1" customHeight="1" x14ac:dyDescent="0.15">
      <c r="A198" s="14" t="s">
        <v>6</v>
      </c>
      <c r="B198" s="15" t="s">
        <v>7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>IF(OR($C198="",$C198="DIR",$C198="ARB"),0,IF($C198="LOI",175,IF($C198="BAB",90,IF($C198="FIT",190,IF($F198&lt;=VALUE("01/01/2005"),220,IF($F198&lt;=VALUE("01/01/2008"),190,IF($F198&lt;=VALUE("01/01/2012"),170,IF($F198&lt;=VALUE("01/01/2014"),160,145))))))))</f>
        <v>175</v>
      </c>
      <c r="H198" s="12" t="s">
        <v>46</v>
      </c>
      <c r="I198" s="33">
        <f>IF(OR(H198="Non",H198=""),G198,MAX(0,G198-15))</f>
        <v>160</v>
      </c>
      <c r="J198" s="11"/>
      <c r="K198" s="34">
        <f>SUM(N198,S198,X198)</f>
        <v>0</v>
      </c>
      <c r="L198" s="35">
        <f>IF(D198="","",I198-K198)</f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>IF(OR(AC198&lt;&gt;"Oui",C198&lt;&gt;"JOU"),"",IF(F198&lt;VALUE("01/01/2006"),154,IF(F198&lt;VALUE("01/01/2010"),79,0)))</f>
        <v/>
      </c>
      <c r="AE198" s="28"/>
      <c r="AF198" s="29"/>
      <c r="AG198" s="30"/>
      <c r="AH198" s="187" t="s">
        <v>1051</v>
      </c>
      <c r="AI198" s="187"/>
      <c r="AJ198" s="187"/>
    </row>
    <row r="199" spans="1:36" s="5" customFormat="1" ht="15" hidden="1" customHeight="1" x14ac:dyDescent="0.15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>IF(OR($C199="",$C199="DIR",$C199="ARB"),0,IF($C199="LOI",175,IF($C199="BAB",90,IF($C199="FIT",190,IF($F199&lt;=VALUE("01/01/2005"),220,IF($F199&lt;=VALUE("01/01/2008"),190,IF($F199&lt;=VALUE("01/01/2012"),170,IF($F199&lt;=VALUE("01/01/2014"),160,145))))))))</f>
        <v>190</v>
      </c>
      <c r="H199" s="12" t="s">
        <v>30</v>
      </c>
      <c r="I199" s="33">
        <f>IF(OR(H199="Non",H199=""),G199,MAX(0,G199-15))</f>
        <v>190</v>
      </c>
      <c r="J199" s="11"/>
      <c r="K199" s="34">
        <f>SUM(N199,S199,X199)</f>
        <v>175</v>
      </c>
      <c r="L199" s="35">
        <f>IF(D199="","",I199-K199)</f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>IF(OR(AC199&lt;&gt;"Oui",C199&lt;&gt;"JOU"),"",IF(F199&lt;VALUE("01/01/2006"),154,IF(F199&lt;VALUE("01/01/2010"),79,0)))</f>
        <v/>
      </c>
      <c r="AE199" s="28"/>
      <c r="AF199" s="29"/>
      <c r="AG199" s="30"/>
      <c r="AH199" s="187"/>
      <c r="AI199" s="187"/>
      <c r="AJ199" s="187"/>
    </row>
    <row r="200" spans="1:36" s="5" customFormat="1" ht="15" hidden="1" customHeight="1" x14ac:dyDescent="0.15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818</v>
      </c>
      <c r="F200" s="19">
        <v>40178</v>
      </c>
      <c r="G200" s="32">
        <f>IF(OR($C200="",$C200="DIR",$C200="ARB"),0,IF($C200="LOI",175,IF($C200="BAB",90,IF($C200="FIT",190,IF($F200&lt;=VALUE("01/01/2005"),220,IF($F200&lt;=VALUE("01/01/2008"),190,IF($F200&lt;=VALUE("01/01/2012"),170,IF($F200&lt;=VALUE("01/01/2014"),160,145))))))))</f>
        <v>170</v>
      </c>
      <c r="H200" s="12" t="s">
        <v>30</v>
      </c>
      <c r="I200" s="33">
        <f>IF(OR(H200="Non",H200=""),G200,MAX(0,G200-15))</f>
        <v>170</v>
      </c>
      <c r="J200" s="11"/>
      <c r="K200" s="34">
        <f>SUM(N200,S200,X200)</f>
        <v>170</v>
      </c>
      <c r="L200" s="35">
        <f>IF(D200="","",I200-K200)</f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>IF(OR(AC200&lt;&gt;"Oui",C200&lt;&gt;"JOU"),"",IF(F200&lt;VALUE("01/01/2006"),154,IF(F200&lt;VALUE("01/01/2010"),79,0)))</f>
        <v/>
      </c>
      <c r="AE200" s="28"/>
      <c r="AF200" s="29"/>
      <c r="AG200" s="30"/>
      <c r="AH200" s="187"/>
      <c r="AI200" s="187"/>
      <c r="AJ200" s="187"/>
    </row>
    <row r="201" spans="1:36" s="5" customFormat="1" ht="15" hidden="1" customHeight="1" x14ac:dyDescent="0.15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>IF(OR($C201="",$C201="DIR",$C201="ARB"),0,IF($C201="LOI",175,IF($C201="BAB",90,IF($C201="FIT",190,IF($F201&lt;=VALUE("01/01/2005"),220,IF($F201&lt;=VALUE("01/01/2008"),190,IF($F201&lt;=VALUE("01/01/2012"),170,IF($F201&lt;=VALUE("01/01/2014"),160,145))))))))</f>
        <v>170</v>
      </c>
      <c r="H201" s="12" t="s">
        <v>30</v>
      </c>
      <c r="I201" s="33">
        <f>IF(OR(H201="Non",H201=""),G201,MAX(0,G201-15))</f>
        <v>170</v>
      </c>
      <c r="J201" s="11"/>
      <c r="K201" s="34">
        <f>SUM(N201,S201,X201)</f>
        <v>170</v>
      </c>
      <c r="L201" s="35">
        <f>IF(D201="","",I201-K201)</f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>IF(OR(AC201&lt;&gt;"Oui",C201&lt;&gt;"JOU"),"",IF(F201&lt;VALUE("01/01/2006"),154,IF(F201&lt;VALUE("01/01/2010"),79,0)))</f>
        <v/>
      </c>
      <c r="AE201" s="28"/>
      <c r="AF201" s="29"/>
      <c r="AG201" s="30"/>
      <c r="AH201" s="187" t="s">
        <v>1002</v>
      </c>
      <c r="AI201" s="187" t="s">
        <v>1003</v>
      </c>
      <c r="AJ201" s="187"/>
    </row>
    <row r="202" spans="1:36" s="5" customFormat="1" ht="15" hidden="1" customHeight="1" x14ac:dyDescent="0.15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>IF(OR($C202="",$C202="DIR",$C202="ARB"),0,IF($C202="LOI",175,IF($C202="BAB",90,IF($C202="FIT",190,IF($F202&lt;=VALUE("01/01/2005"),220,IF($F202&lt;=VALUE("01/01/2008"),190,IF($F202&lt;=VALUE("01/01/2012"),170,IF($F202&lt;=VALUE("01/01/2014"),160,145))))))))</f>
        <v>190</v>
      </c>
      <c r="H202" s="12" t="s">
        <v>30</v>
      </c>
      <c r="I202" s="33">
        <f>IF(OR(H202="Non",H202=""),G202,MAX(0,G202-15))</f>
        <v>190</v>
      </c>
      <c r="J202" s="11"/>
      <c r="K202" s="34">
        <f>SUM(N202,S202,X202)</f>
        <v>190</v>
      </c>
      <c r="L202" s="35">
        <f>IF(D202="","",I202-K202)</f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>IF(OR(AC202&lt;&gt;"Oui",C202&lt;&gt;"JOU"),"",IF(F202&lt;VALUE("01/01/2006"),154,IF(F202&lt;VALUE("01/01/2010"),79,0)))</f>
        <v/>
      </c>
      <c r="AE202" s="28"/>
      <c r="AF202" s="29"/>
      <c r="AG202" s="30"/>
      <c r="AH202" s="187" t="s">
        <v>1046</v>
      </c>
      <c r="AI202" s="187"/>
      <c r="AJ202" s="187"/>
    </row>
    <row r="203" spans="1:36" s="4" customFormat="1" ht="15" hidden="1" customHeight="1" x14ac:dyDescent="0.15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>IF(OR($C203="",$C203="DIR",$C203="ARB"),0,IF($C203="LOI",175,IF($C203="BAB",90,IF($C203="FIT",190,IF($F203&lt;=VALUE("01/01/2005"),220,IF($F203&lt;=VALUE("01/01/2008"),190,IF($F203&lt;=VALUE("01/01/2012"),170,IF($F203&lt;=VALUE("01/01/2014"),160,145))))))))</f>
        <v>170</v>
      </c>
      <c r="H203" s="12" t="s">
        <v>30</v>
      </c>
      <c r="I203" s="33">
        <f>IF(OR(H203="Non",H203=""),G203,MAX(0,G203-15))</f>
        <v>170</v>
      </c>
      <c r="J203" s="11"/>
      <c r="K203" s="34">
        <f>SUM(N203,S203,X203)</f>
        <v>170</v>
      </c>
      <c r="L203" s="35">
        <f>IF(D203="","",I203-K203)</f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>IF(OR(AC203&lt;&gt;"Oui",C203&lt;&gt;"JOU"),"",IF(F203&lt;VALUE("01/01/2006"),154,IF(F203&lt;VALUE("01/01/2010"),79,0)))</f>
        <v/>
      </c>
      <c r="AE203" s="28"/>
      <c r="AF203" s="29"/>
      <c r="AG203" s="30"/>
      <c r="AH203" s="187" t="s">
        <v>950</v>
      </c>
      <c r="AI203" s="187"/>
      <c r="AJ203" s="187"/>
    </row>
    <row r="204" spans="1:36" s="4" customFormat="1" ht="15" hidden="1" customHeight="1" x14ac:dyDescent="0.15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>IF(OR($C204="",$C204="DIR",$C204="ARB"),0,IF($C204="LOI",175,IF($C204="BAB",90,IF($C204="FIT",190,IF($F204&lt;=VALUE("01/01/2005"),220,IF($F204&lt;=VALUE("01/01/2008"),190,IF($F204&lt;=VALUE("01/01/2012"),170,IF($F204&lt;=VALUE("01/01/2014"),160,145))))))))</f>
        <v>190</v>
      </c>
      <c r="H204" s="12" t="s">
        <v>30</v>
      </c>
      <c r="I204" s="33">
        <f>IF(OR(H204="Non",H204=""),G204,MAX(0,G204-15))</f>
        <v>190</v>
      </c>
      <c r="J204" s="11" t="s">
        <v>775</v>
      </c>
      <c r="K204" s="34">
        <f>SUM(N204,S204,X204)</f>
        <v>190</v>
      </c>
      <c r="L204" s="35">
        <f>IF(D204="","",I204-K204)</f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>IF(OR(AC204&lt;&gt;"Oui",C204&lt;&gt;"JOU"),"",IF(F204&lt;VALUE("01/01/2006"),154,IF(F204&lt;VALUE("01/01/2010"),79,0)))</f>
        <v/>
      </c>
      <c r="AE204" s="28"/>
      <c r="AF204" s="29"/>
      <c r="AG204" s="30"/>
      <c r="AH204" s="187" t="s">
        <v>944</v>
      </c>
      <c r="AI204" s="187"/>
      <c r="AJ204" s="187"/>
    </row>
    <row r="205" spans="1:36" s="4" customFormat="1" ht="15" hidden="1" customHeight="1" x14ac:dyDescent="0.15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>IF(OR($C205="",$C205="DIR",$C205="ARB"),0,IF($C205="LOI",175,IF($C205="BAB",90,IF($C205="FIT",190,IF($F205&lt;=VALUE("01/01/2005"),220,IF($F205&lt;=VALUE("01/01/2008"),190,IF($F205&lt;=VALUE("01/01/2012"),170,IF($F205&lt;=VALUE("01/01/2014"),160,145))))))))</f>
        <v>170</v>
      </c>
      <c r="H205" s="12" t="s">
        <v>30</v>
      </c>
      <c r="I205" s="33">
        <f>IF(OR(H205="Non",H205=""),G205,MAX(0,G205-15))</f>
        <v>170</v>
      </c>
      <c r="J205" s="11"/>
      <c r="K205" s="34">
        <f>SUM(N205,S205,X205)</f>
        <v>170</v>
      </c>
      <c r="L205" s="35">
        <f>IF(D205="","",I205-K205)</f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822</v>
      </c>
      <c r="Z205" s="239" t="s">
        <v>150</v>
      </c>
      <c r="AA205" s="240"/>
      <c r="AB205" s="26"/>
      <c r="AC205" s="27"/>
      <c r="AD205" s="36" t="str">
        <f>IF(OR(AC205&lt;&gt;"Oui",C205&lt;&gt;"JOU"),"",IF(F205&lt;VALUE("01/01/2006"),154,IF(F205&lt;VALUE("01/01/2010"),79,0)))</f>
        <v/>
      </c>
      <c r="AE205" s="28"/>
      <c r="AF205" s="29"/>
      <c r="AG205" s="30"/>
      <c r="AH205" s="187" t="s">
        <v>962</v>
      </c>
      <c r="AI205" s="187"/>
      <c r="AJ205" s="187"/>
    </row>
    <row r="206" spans="1:36" s="4" customFormat="1" ht="15" hidden="1" customHeight="1" x14ac:dyDescent="0.15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>IF(OR($C206="",$C206="DIR",$C206="ARB"),0,IF($C206="LOI",175,IF($C206="BAB",90,IF($C206="FIT",190,IF($F206&lt;=VALUE("01/01/2005"),220,IF($F206&lt;=VALUE("01/01/2008"),190,IF($F206&lt;=VALUE("01/01/2012"),170,IF($F206&lt;=VALUE("01/01/2014"),160,145))))))))</f>
        <v>170</v>
      </c>
      <c r="H206" s="12" t="s">
        <v>30</v>
      </c>
      <c r="I206" s="33">
        <f>IF(OR(H206="Non",H206=""),G206,MAX(0,G206-15))</f>
        <v>170</v>
      </c>
      <c r="J206" s="11"/>
      <c r="K206" s="34">
        <f>SUM(N206,S206,X206)</f>
        <v>170</v>
      </c>
      <c r="L206" s="35">
        <f>IF(D206="","",I206-K206)</f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>IF(OR(AC206&lt;&gt;"Oui",C206&lt;&gt;"JOU"),"",IF(F206&lt;VALUE("01/01/2006"),154,IF(F206&lt;VALUE("01/01/2010"),79,0)))</f>
        <v/>
      </c>
      <c r="AE206" s="28"/>
      <c r="AF206" s="29"/>
      <c r="AG206" s="30"/>
      <c r="AH206" s="187" t="s">
        <v>1015</v>
      </c>
      <c r="AI206" s="187"/>
      <c r="AJ206" s="187"/>
    </row>
    <row r="207" spans="1:36" s="4" customFormat="1" ht="15" hidden="1" customHeight="1" x14ac:dyDescent="0.15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>IF(OR(H207="Non",H207=""),G207,MAX(0,G207-15))</f>
        <v>170</v>
      </c>
      <c r="J207" s="11"/>
      <c r="K207" s="34">
        <f>SUM(N207,S207,X207)</f>
        <v>170</v>
      </c>
      <c r="L207" s="35">
        <f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965</v>
      </c>
      <c r="AI207" s="187"/>
      <c r="AJ207" s="187"/>
    </row>
    <row r="208" spans="1:36" s="4" customFormat="1" ht="15" hidden="1" customHeight="1" x14ac:dyDescent="0.15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>IF(OR($C208="",$C208="DIR",$C208="ARB"),0,IF($C208="LOI",175,IF($C208="BAB",90,IF($C208="FIT",190,IF($F208&lt;=VALUE("01/01/2005"),220,IF($F208&lt;=VALUE("01/01/2008"),190,IF($F208&lt;=VALUE("01/01/2012"),170,IF($F208&lt;=VALUE("01/01/2014"),160,145))))))))</f>
        <v>220</v>
      </c>
      <c r="H208" s="12" t="s">
        <v>30</v>
      </c>
      <c r="I208" s="33">
        <f>IF(OR(H208="Non",H208=""),G208,MAX(0,G208-15))</f>
        <v>220</v>
      </c>
      <c r="J208" s="11"/>
      <c r="K208" s="34">
        <f>SUM(N208,S208,X208)</f>
        <v>220</v>
      </c>
      <c r="L208" s="35">
        <f>IF(D208="","",I208-K208)</f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>IF(OR(AC208&lt;&gt;"Oui",C208&lt;&gt;"JOU"),"",IF(F208&lt;VALUE("01/01/2006"),154,IF(F208&lt;VALUE("01/01/2010"),79,0)))</f>
        <v/>
      </c>
      <c r="AE208" s="28"/>
      <c r="AF208" s="29"/>
      <c r="AG208" s="30"/>
      <c r="AH208" s="187" t="s">
        <v>947</v>
      </c>
      <c r="AI208" s="187"/>
      <c r="AJ208" s="187"/>
    </row>
    <row r="209" spans="1:36" s="4" customFormat="1" ht="15" hidden="1" customHeight="1" x14ac:dyDescent="0.15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>IF(OR($C209="",$C209="DIR",$C209="ARB"),0,IF($C209="LOI",175,IF($C209="BAB",90,IF($C209="FIT",190,IF($F209&lt;=VALUE("01/01/2005"),220,IF($F209&lt;=VALUE("01/01/2008"),190,IF($F209&lt;=VALUE("01/01/2012"),170,IF($F209&lt;=VALUE("01/01/2014"),160,145))))))))</f>
        <v>160</v>
      </c>
      <c r="H209" s="12" t="s">
        <v>30</v>
      </c>
      <c r="I209" s="33">
        <f>IF(OR(H209="Non",H209=""),G209,MAX(0,G209-15))</f>
        <v>160</v>
      </c>
      <c r="J209" s="11"/>
      <c r="K209" s="34">
        <f>SUM(N209,S209,X209)</f>
        <v>160</v>
      </c>
      <c r="L209" s="35">
        <f>IF(D209="","",I209-K209)</f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>
        <v>44853</v>
      </c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>IF(OR(AC209&lt;&gt;"Oui",C209&lt;&gt;"JOU"),"",IF(F209&lt;VALUE("01/01/2006"),154,IF(F209&lt;VALUE("01/01/2010"),79,0)))</f>
        <v/>
      </c>
      <c r="AE209" s="28"/>
      <c r="AF209" s="29"/>
      <c r="AG209" s="30"/>
      <c r="AH209" s="187" t="s">
        <v>954</v>
      </c>
      <c r="AI209" s="187" t="s">
        <v>955</v>
      </c>
      <c r="AJ209" s="187"/>
    </row>
    <row r="210" spans="1:36" s="4" customFormat="1" ht="15" hidden="1" customHeight="1" x14ac:dyDescent="0.15">
      <c r="A210" s="14" t="s">
        <v>6</v>
      </c>
      <c r="B210" s="15" t="s">
        <v>7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>IF(OR($C210="",$C210="DIR",$C210="ARB"),0,IF($C210="LOI",175,IF($C210="BAB",90,IF($C210="FIT",190,IF($F210&lt;=VALUE("01/01/2005"),220,IF($F210&lt;=VALUE("01/01/2008"),190,IF($F210&lt;=VALUE("01/01/2012"),170,IF($F210&lt;=VALUE("01/01/2014"),160,145))))))))</f>
        <v>175</v>
      </c>
      <c r="H210" s="12" t="s">
        <v>30</v>
      </c>
      <c r="I210" s="33">
        <f>IF(OR(H210="Non",H210=""),G210,MAX(0,G210-15))</f>
        <v>175</v>
      </c>
      <c r="J210" s="11"/>
      <c r="K210" s="34">
        <f>SUM(N210,S210,X210)</f>
        <v>175</v>
      </c>
      <c r="L210" s="35">
        <f>IF(D210="","",I210-K210)</f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>IF(OR(AC210&lt;&gt;"Oui",C210&lt;&gt;"JOU"),"",IF(F210&lt;VALUE("01/01/2006"),154,IF(F210&lt;VALUE("01/01/2010"),79,0)))</f>
        <v/>
      </c>
      <c r="AE210" s="28"/>
      <c r="AF210" s="29"/>
      <c r="AG210" s="30"/>
      <c r="AH210" s="187" t="s">
        <v>1049</v>
      </c>
      <c r="AI210" s="187"/>
      <c r="AJ210" s="187"/>
    </row>
    <row r="211" spans="1:36" s="4" customFormat="1" ht="15" hidden="1" customHeight="1" x14ac:dyDescent="0.15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>IF(OR($C211="",$C211="DIR",$C211="ARB"),0,IF($C211="LOI",175,IF($C211="BAB",90,IF($C211="FIT",190,IF($F211&lt;=VALUE("01/01/2005"),220,IF($F211&lt;=VALUE("01/01/2008"),190,IF($F211&lt;=VALUE("01/01/2012"),170,IF($F211&lt;=VALUE("01/01/2014"),160,145))))))))</f>
        <v>170</v>
      </c>
      <c r="H211" s="12" t="s">
        <v>30</v>
      </c>
      <c r="I211" s="33">
        <f>IF(OR(H211="Non",H211=""),G211,MAX(0,G211-15))</f>
        <v>170</v>
      </c>
      <c r="J211" s="11"/>
      <c r="K211" s="34">
        <f>SUM(N211,S211,X211)</f>
        <v>270</v>
      </c>
      <c r="L211" s="35">
        <f>IF(D211="","",I211-K211)</f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>IF(OR(AC211&lt;&gt;"Oui",C211&lt;&gt;"JOU"),"",IF(F211&lt;VALUE("01/01/2006"),154,IF(F211&lt;VALUE("01/01/2010"),79,0)))</f>
        <v/>
      </c>
      <c r="AE211" s="28"/>
      <c r="AF211" s="29"/>
      <c r="AG211" s="30"/>
      <c r="AH211" s="187" t="s">
        <v>967</v>
      </c>
      <c r="AI211" s="187" t="s">
        <v>968</v>
      </c>
      <c r="AJ211" s="187"/>
    </row>
    <row r="212" spans="1:36" s="4" customFormat="1" ht="15" customHeight="1" x14ac:dyDescent="0.15">
      <c r="A212" s="14" t="s">
        <v>8</v>
      </c>
      <c r="B212" s="15" t="s">
        <v>7</v>
      </c>
      <c r="C212" s="16" t="s">
        <v>47</v>
      </c>
      <c r="D212" s="17" t="s">
        <v>990</v>
      </c>
      <c r="E212" s="18" t="s">
        <v>991</v>
      </c>
      <c r="F212" s="19">
        <v>41973</v>
      </c>
      <c r="G212" s="32">
        <f>IF(OR($C212="",$C212="DIR",$C212="ARB"),0,IF($C212="LOI",175,IF($C212="BAB",90,IF($C212="FIT",190,IF($F212&lt;=VALUE("01/01/2005"),220,IF($F212&lt;=VALUE("01/01/2008"),190,IF($F212&lt;=VALUE("01/01/2012"),170,IF($F212&lt;=VALUE("01/01/2014"),160,145))))))))</f>
        <v>145</v>
      </c>
      <c r="H212" s="12" t="s">
        <v>30</v>
      </c>
      <c r="I212" s="33">
        <f>IF(OR(H212="Non",H212=""),G212,MAX(0,G212-15))</f>
        <v>145</v>
      </c>
      <c r="J212" s="11"/>
      <c r="K212" s="34">
        <f>SUM(N212,S212,X212)</f>
        <v>220</v>
      </c>
      <c r="L212" s="35">
        <f>IF(D212="","",I212-K212)</f>
        <v>-75</v>
      </c>
      <c r="M212" s="37" t="s">
        <v>107</v>
      </c>
      <c r="N212" s="38">
        <v>85</v>
      </c>
      <c r="O212" s="150" t="s">
        <v>993</v>
      </c>
      <c r="P212" s="146" t="s">
        <v>150</v>
      </c>
      <c r="Q212" s="39"/>
      <c r="R212" s="199" t="s">
        <v>107</v>
      </c>
      <c r="S212" s="200">
        <v>85</v>
      </c>
      <c r="T212" s="201" t="s">
        <v>994</v>
      </c>
      <c r="U212" s="202" t="s">
        <v>151</v>
      </c>
      <c r="V212" s="203"/>
      <c r="W212" s="236" t="s">
        <v>460</v>
      </c>
      <c r="X212" s="237">
        <v>50</v>
      </c>
      <c r="Y212" s="238"/>
      <c r="Z212" s="239"/>
      <c r="AA212" s="240"/>
      <c r="AB212" s="26"/>
      <c r="AC212" s="27"/>
      <c r="AD212" s="36" t="str">
        <f>IF(OR(AC212&lt;&gt;"Oui",C212&lt;&gt;"JOU"),"",IF(F212&lt;VALUE("01/01/2006"),154,IF(F212&lt;VALUE("01/01/2010"),79,0)))</f>
        <v/>
      </c>
      <c r="AE212" s="28"/>
      <c r="AF212" s="29"/>
      <c r="AG212" s="30"/>
      <c r="AH212" s="188"/>
      <c r="AI212" s="188"/>
      <c r="AJ212" s="188"/>
    </row>
    <row r="213" spans="1:36" s="4" customFormat="1" ht="15" hidden="1" customHeight="1" x14ac:dyDescent="0.15">
      <c r="A213" s="14" t="s">
        <v>8</v>
      </c>
      <c r="B213" s="15" t="s">
        <v>7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>IF(OR($C213="",$C213="DIR",$C213="ARB"),0,IF($C213="LOI",175,IF($C213="BAB",90,IF($C213="FIT",190,IF($F213&lt;=VALUE("01/01/2005"),220,IF($F213&lt;=VALUE("01/01/2008"),190,IF($F213&lt;=VALUE("01/01/2012"),170,IF($F213&lt;=VALUE("01/01/2014"),160,145))))))))</f>
        <v>190</v>
      </c>
      <c r="H213" s="12" t="s">
        <v>46</v>
      </c>
      <c r="I213" s="33">
        <f>IF(OR(H213="Non",H213=""),G213,MAX(0,G213-15))</f>
        <v>175</v>
      </c>
      <c r="J213" s="11"/>
      <c r="K213" s="34">
        <f>SUM(N213,S213,X213)</f>
        <v>160</v>
      </c>
      <c r="L213" s="35">
        <f>IF(D213="","",I213-K213)</f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>IF(OR(AC213&lt;&gt;"Oui",C213&lt;&gt;"JOU"),"",IF(F213&lt;VALUE("01/01/2006"),154,IF(F213&lt;VALUE("01/01/2010"),79,0)))</f>
        <v/>
      </c>
      <c r="AE213" s="28"/>
      <c r="AF213" s="29"/>
      <c r="AG213" s="30"/>
      <c r="AH213" s="187" t="s">
        <v>1044</v>
      </c>
      <c r="AI213" s="187"/>
      <c r="AJ213" s="187"/>
    </row>
    <row r="214" spans="1:36" s="4" customFormat="1" ht="15" customHeight="1" x14ac:dyDescent="0.15">
      <c r="A214" s="14" t="s">
        <v>8</v>
      </c>
      <c r="B214" s="15" t="s">
        <v>7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>IF(OR($C214="",$C214="DIR",$C214="ARB"),0,IF($C214="LOI",175,IF($C214="BAB",90,IF($C214="FIT",190,IF($F214&lt;=VALUE("01/01/2005"),220,IF($F214&lt;=VALUE("01/01/2008"),190,IF($F214&lt;=VALUE("01/01/2012"),170,IF($F214&lt;=VALUE("01/01/2014"),160,145))))))))</f>
        <v>145</v>
      </c>
      <c r="H214" s="12" t="s">
        <v>30</v>
      </c>
      <c r="I214" s="33">
        <f>IF(OR(H214="Non",H214=""),G214,MAX(0,G214-15))</f>
        <v>145</v>
      </c>
      <c r="J214" s="11"/>
      <c r="K214" s="34">
        <f>SUM(N214,S214,X214)</f>
        <v>145</v>
      </c>
      <c r="L214" s="35">
        <f>IF(D214="","",I214-K214)</f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>IF(OR(AC214&lt;&gt;"Oui",C214&lt;&gt;"JOU"),"",IF(F214&lt;VALUE("01/01/2006"),154,IF(F214&lt;VALUE("01/01/2010"),79,0)))</f>
        <v/>
      </c>
      <c r="AE214" s="28"/>
      <c r="AF214" s="29"/>
      <c r="AG214" s="30"/>
      <c r="AH214" s="187"/>
      <c r="AI214" s="187"/>
      <c r="AJ214" s="187"/>
    </row>
    <row r="215" spans="1:36" s="4" customFormat="1" ht="15" hidden="1" customHeight="1" x14ac:dyDescent="0.15">
      <c r="A215" s="14" t="s">
        <v>6</v>
      </c>
      <c r="B215" s="15" t="s">
        <v>7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>IF(OR($C215="",$C215="DIR",$C215="ARB"),0,IF($C215="LOI",175,IF($C215="BAB",90,IF($C215="FIT",190,IF($F215&lt;=VALUE("01/01/2005"),220,IF($F215&lt;=VALUE("01/01/2008"),190,IF($F215&lt;=VALUE("01/01/2012"),170,IF($F215&lt;=VALUE("01/01/2014"),160,145))))))))</f>
        <v>175</v>
      </c>
      <c r="H215" s="12" t="s">
        <v>30</v>
      </c>
      <c r="I215" s="33">
        <f>IF(OR(H215="Non",H215=""),G215,MAX(0,G215-15))</f>
        <v>175</v>
      </c>
      <c r="J215" s="11"/>
      <c r="K215" s="34">
        <f>SUM(N215,S215,X215)</f>
        <v>220</v>
      </c>
      <c r="L215" s="35">
        <f>IF(D215="","",I215-K215)</f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>IF(OR(AC215&lt;&gt;"Oui",C215&lt;&gt;"JOU"),"",IF(F215&lt;VALUE("01/01/2006"),154,IF(F215&lt;VALUE("01/01/2010"),79,0)))</f>
        <v/>
      </c>
      <c r="AE215" s="28"/>
      <c r="AF215" s="29"/>
      <c r="AG215" s="30"/>
      <c r="AH215" s="187" t="s">
        <v>1053</v>
      </c>
      <c r="AI215" s="187"/>
      <c r="AJ215" s="187"/>
    </row>
    <row r="216" spans="1:36" s="4" customFormat="1" ht="15" customHeight="1" x14ac:dyDescent="0.15">
      <c r="A216" s="14" t="s">
        <v>6</v>
      </c>
      <c r="B216" s="15" t="s">
        <v>7</v>
      </c>
      <c r="C216" s="16" t="s">
        <v>47</v>
      </c>
      <c r="D216" s="17" t="s">
        <v>118</v>
      </c>
      <c r="E216" s="18" t="s">
        <v>120</v>
      </c>
      <c r="F216" s="19">
        <v>42110</v>
      </c>
      <c r="G216" s="32">
        <f>IF(OR($C216="",$C216="DIR",$C216="ARB"),0,IF($C216="LOI",175,IF($C216="BAB",90,IF($C216="FIT",190,IF($F216&lt;=VALUE("01/01/2005"),220,IF($F216&lt;=VALUE("01/01/2008"),190,IF($F216&lt;=VALUE("01/01/2012"),170,IF($F216&lt;=VALUE("01/01/2014"),160,145))))))))</f>
        <v>145</v>
      </c>
      <c r="H216" s="12" t="s">
        <v>46</v>
      </c>
      <c r="I216" s="33">
        <f>IF(OR(H216="Non",H216=""),G216,MAX(0,G216-15))</f>
        <v>130</v>
      </c>
      <c r="J216" s="11" t="s">
        <v>123</v>
      </c>
      <c r="K216" s="34">
        <f>SUM(N216,S216,X216)</f>
        <v>180</v>
      </c>
      <c r="L216" s="35">
        <f>IF(D216="","",I216-K216)</f>
        <v>-50</v>
      </c>
      <c r="M216" s="37" t="s">
        <v>107</v>
      </c>
      <c r="N216" s="38">
        <v>130</v>
      </c>
      <c r="O216" s="150">
        <v>6741046</v>
      </c>
      <c r="P216" s="146" t="s">
        <v>115</v>
      </c>
      <c r="Q216" s="39">
        <v>44789</v>
      </c>
      <c r="R216" s="199" t="s">
        <v>460</v>
      </c>
      <c r="S216" s="200">
        <v>50</v>
      </c>
      <c r="T216" s="201" t="s">
        <v>461</v>
      </c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>IF(OR(AC216&lt;&gt;"Oui",C216&lt;&gt;"JOU"),"",IF(F216&lt;VALUE("01/01/2006"),154,IF(F216&lt;VALUE("01/01/2010"),79,0)))</f>
        <v/>
      </c>
      <c r="AE216" s="28"/>
      <c r="AF216" s="29"/>
      <c r="AG216" s="30"/>
      <c r="AH216" s="187" t="s">
        <v>166</v>
      </c>
      <c r="AI216" s="187"/>
      <c r="AJ216" s="187"/>
    </row>
    <row r="217" spans="1:36" s="4" customFormat="1" ht="15" customHeight="1" x14ac:dyDescent="0.15">
      <c r="A217" s="14" t="s">
        <v>8</v>
      </c>
      <c r="B217" s="15" t="s">
        <v>7</v>
      </c>
      <c r="C217" s="16" t="s">
        <v>47</v>
      </c>
      <c r="D217" s="17" t="s">
        <v>857</v>
      </c>
      <c r="E217" s="18" t="s">
        <v>681</v>
      </c>
      <c r="F217" s="19">
        <v>42141</v>
      </c>
      <c r="G217" s="32">
        <f>IF(OR($C217="",$C217="DIR",$C217="ARB"),0,IF($C217="LOI",175,IF($C217="BAB",90,IF($C217="FIT",190,IF($F217&lt;=VALUE("01/01/2005"),220,IF($F217&lt;=VALUE("01/01/2008"),190,IF($F217&lt;=VALUE("01/01/2012"),170,IF($F217&lt;=VALUE("01/01/2014"),160,145))))))))</f>
        <v>145</v>
      </c>
      <c r="H217" s="12" t="s">
        <v>46</v>
      </c>
      <c r="I217" s="33">
        <f>IF(OR(H217="Non",H217=""),G217,MAX(0,G217-15))</f>
        <v>130</v>
      </c>
      <c r="J217" s="11"/>
      <c r="K217" s="34">
        <f>SUM(N217,S217,X217)</f>
        <v>145</v>
      </c>
      <c r="L217" s="35">
        <f>IF(D217="","",I217-K217)</f>
        <v>-15</v>
      </c>
      <c r="M217" s="37" t="s">
        <v>153</v>
      </c>
      <c r="N217" s="38">
        <v>145</v>
      </c>
      <c r="O217" s="150"/>
      <c r="P217" s="146"/>
      <c r="Q217" s="39"/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>IF(OR(AC217&lt;&gt;"Oui",C217&lt;&gt;"JOU"),"",IF(F217&lt;VALUE("01/01/2006"),154,IF(F217&lt;VALUE("01/01/2010"),79,0)))</f>
        <v/>
      </c>
      <c r="AE217" s="28"/>
      <c r="AF217" s="29"/>
      <c r="AG217" s="30"/>
      <c r="AH217" s="188"/>
      <c r="AI217" s="188"/>
      <c r="AJ217" s="188"/>
    </row>
    <row r="218" spans="1:36" ht="15" hidden="1" customHeight="1" x14ac:dyDescent="0.15">
      <c r="A218" s="14" t="s">
        <v>8</v>
      </c>
      <c r="B218" s="15" t="s">
        <v>7</v>
      </c>
      <c r="C218" s="16" t="s">
        <v>47</v>
      </c>
      <c r="D218" s="17" t="s">
        <v>811</v>
      </c>
      <c r="E218" s="18" t="s">
        <v>812</v>
      </c>
      <c r="F218" s="19">
        <v>40693</v>
      </c>
      <c r="G218" s="32">
        <f>IF(OR($C218="",$C218="DIR",$C218="ARB"),0,IF($C218="LOI",175,IF($C218="BAB",90,IF($C218="FIT",190,IF($F218&lt;=VALUE("01/01/2005"),220,IF($F218&lt;=VALUE("01/01/2008"),190,IF($F218&lt;=VALUE("01/01/2012"),170,IF($F218&lt;=VALUE("01/01/2014"),160,145))))))))</f>
        <v>170</v>
      </c>
      <c r="H218" s="12" t="s">
        <v>30</v>
      </c>
      <c r="I218" s="33">
        <f>IF(OR(H218="Non",H218=""),G218,MAX(0,G218-15))</f>
        <v>170</v>
      </c>
      <c r="J218" s="11"/>
      <c r="K218" s="34">
        <f>SUM(N218,S218,X218)</f>
        <v>170</v>
      </c>
      <c r="L218" s="35">
        <f>IF(D218="","",I218-K218)</f>
        <v>0</v>
      </c>
      <c r="M218" s="37" t="s">
        <v>107</v>
      </c>
      <c r="N218" s="38">
        <v>170</v>
      </c>
      <c r="O218" s="150" t="s">
        <v>813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>IF(OR(AC218&lt;&gt;"Oui",C218&lt;&gt;"JOU"),"",IF(F218&lt;VALUE("01/01/2006"),154,IF(F218&lt;VALUE("01/01/2010"),79,0)))</f>
        <v/>
      </c>
      <c r="AE218" s="28"/>
      <c r="AF218" s="29"/>
      <c r="AG218" s="30"/>
      <c r="AH218" s="188" t="s">
        <v>1011</v>
      </c>
      <c r="AI218" s="188"/>
      <c r="AJ218" s="188"/>
    </row>
    <row r="219" spans="1:36" s="4" customFormat="1" ht="15" hidden="1" customHeight="1" x14ac:dyDescent="0.15">
      <c r="A219" s="14" t="s">
        <v>8</v>
      </c>
      <c r="B219" s="15" t="s">
        <v>7</v>
      </c>
      <c r="C219" s="16" t="s">
        <v>704</v>
      </c>
      <c r="D219" s="17" t="s">
        <v>69</v>
      </c>
      <c r="E219" s="18" t="s">
        <v>814</v>
      </c>
      <c r="F219" s="19">
        <v>39369</v>
      </c>
      <c r="G219" s="32">
        <f>IF(OR($C219="",$C219="DIR",$C219="ARB"),0,IF($C219="LOI",175,IF($C219="BAB",90,IF($C219="FIT",190,IF($F219&lt;=VALUE("01/01/2005"),220,IF($F219&lt;=VALUE("01/01/2008"),190,IF($F219&lt;=VALUE("01/01/2012"),170,IF($F219&lt;=VALUE("01/01/2014"),160,145))))))))</f>
        <v>190</v>
      </c>
      <c r="H219" s="12" t="s">
        <v>46</v>
      </c>
      <c r="I219" s="33">
        <f>IF(OR(H219="Non",H219=""),G219,MAX(0,G219-15))</f>
        <v>175</v>
      </c>
      <c r="J219" s="11"/>
      <c r="K219" s="34">
        <f>SUM(N219,S219,X219)</f>
        <v>160</v>
      </c>
      <c r="L219" s="35">
        <f>IF(D219="","",I219-K219)</f>
        <v>15</v>
      </c>
      <c r="M219" s="37" t="s">
        <v>107</v>
      </c>
      <c r="N219" s="38">
        <v>80</v>
      </c>
      <c r="O219" s="150" t="s">
        <v>815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816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>IF(OR(AC219&lt;&gt;"Oui",C219&lt;&gt;"JOU"),"",IF(F219&lt;VALUE("01/01/2006"),154,IF(F219&lt;VALUE("01/01/2010"),79,0)))</f>
        <v/>
      </c>
      <c r="AE219" s="28"/>
      <c r="AF219" s="29"/>
      <c r="AG219" s="30"/>
      <c r="AH219" s="187" t="s">
        <v>1054</v>
      </c>
      <c r="AI219" s="187"/>
      <c r="AJ219" s="187"/>
    </row>
    <row r="220" spans="1:36" s="4" customFormat="1" ht="15" hidden="1" customHeight="1" x14ac:dyDescent="0.15">
      <c r="A220" s="14" t="s">
        <v>8</v>
      </c>
      <c r="B220" s="15" t="s">
        <v>7</v>
      </c>
      <c r="C220" s="16" t="s">
        <v>47</v>
      </c>
      <c r="D220" s="17" t="s">
        <v>819</v>
      </c>
      <c r="E220" s="18" t="s">
        <v>820</v>
      </c>
      <c r="F220" s="19">
        <v>36201</v>
      </c>
      <c r="G220" s="32">
        <f>IF(OR($C220="",$C220="DIR",$C220="ARB"),0,IF($C220="LOI",175,IF($C220="BAB",90,IF($C220="FIT",190,IF($F220&lt;=VALUE("01/01/2005"),220,IF($F220&lt;=VALUE("01/01/2008"),190,IF($F220&lt;=VALUE("01/01/2012"),170,IF($F220&lt;=VALUE("01/01/2014"),160,145))))))))</f>
        <v>220</v>
      </c>
      <c r="H220" s="12" t="s">
        <v>30</v>
      </c>
      <c r="I220" s="33">
        <f>IF(OR(H220="Non",H220=""),G220,MAX(0,G220-15))</f>
        <v>220</v>
      </c>
      <c r="J220" s="11"/>
      <c r="K220" s="34">
        <f>SUM(N220,S220,X220)</f>
        <v>220</v>
      </c>
      <c r="L220" s="35">
        <f>IF(D220="","",I220-K220)</f>
        <v>0</v>
      </c>
      <c r="M220" s="37" t="s">
        <v>107</v>
      </c>
      <c r="N220" s="38">
        <v>220</v>
      </c>
      <c r="O220" s="150" t="s">
        <v>821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>IF(OR(AC220&lt;&gt;"Oui",C220&lt;&gt;"JOU"),"",IF(F220&lt;VALUE("01/01/2006"),154,IF(F220&lt;VALUE("01/01/2010"),79,0)))</f>
        <v/>
      </c>
      <c r="AE220" s="28"/>
      <c r="AF220" s="29"/>
      <c r="AG220" s="30"/>
      <c r="AH220" s="187" t="s">
        <v>957</v>
      </c>
      <c r="AI220" s="187"/>
      <c r="AJ220" s="187"/>
    </row>
    <row r="221" spans="1:36" s="4" customFormat="1" ht="15" hidden="1" customHeight="1" x14ac:dyDescent="0.15">
      <c r="A221" s="14" t="s">
        <v>6</v>
      </c>
      <c r="B221" s="15" t="s">
        <v>7</v>
      </c>
      <c r="C221" s="16" t="s">
        <v>47</v>
      </c>
      <c r="D221" s="17" t="s">
        <v>826</v>
      </c>
      <c r="E221" s="18" t="s">
        <v>827</v>
      </c>
      <c r="F221" s="19">
        <v>34696</v>
      </c>
      <c r="G221" s="32">
        <f>IF(OR($C221="",$C221="DIR",$C221="ARB"),0,IF($C221="LOI",175,IF($C221="BAB",90,IF($C221="FIT",190,IF($F221&lt;=VALUE("01/01/2005"),220,IF($F221&lt;=VALUE("01/01/2008"),190,IF($F221&lt;=VALUE("01/01/2012"),170,IF($F221&lt;=VALUE("01/01/2014"),160,145))))))))</f>
        <v>220</v>
      </c>
      <c r="H221" s="12" t="s">
        <v>30</v>
      </c>
      <c r="I221" s="33">
        <f>IF(OR(H221="Non",H221=""),G221,MAX(0,G221-15))</f>
        <v>220</v>
      </c>
      <c r="J221" s="11"/>
      <c r="K221" s="34">
        <f>SUM(N221,S221,X221)</f>
        <v>220</v>
      </c>
      <c r="L221" s="35">
        <f>IF(D221="","",I221-K221)</f>
        <v>0</v>
      </c>
      <c r="M221" s="37" t="s">
        <v>107</v>
      </c>
      <c r="N221" s="38">
        <v>55</v>
      </c>
      <c r="O221" s="150" t="s">
        <v>995</v>
      </c>
      <c r="P221" s="146" t="s">
        <v>133</v>
      </c>
      <c r="Q221" s="39">
        <v>44853</v>
      </c>
      <c r="R221" s="199" t="s">
        <v>107</v>
      </c>
      <c r="S221" s="200">
        <v>55</v>
      </c>
      <c r="T221" s="201" t="s">
        <v>996</v>
      </c>
      <c r="U221" s="202" t="s">
        <v>150</v>
      </c>
      <c r="V221" s="203"/>
      <c r="W221" s="236" t="s">
        <v>107</v>
      </c>
      <c r="X221" s="237">
        <v>110</v>
      </c>
      <c r="Y221" s="238" t="s">
        <v>997</v>
      </c>
      <c r="Z221" s="239" t="s">
        <v>998</v>
      </c>
      <c r="AA221" s="240"/>
      <c r="AB221" s="26"/>
      <c r="AC221" s="27"/>
      <c r="AD221" s="36" t="str">
        <f>IF(OR(AC221&lt;&gt;"Oui",C221&lt;&gt;"JOU"),"",IF(F221&lt;VALUE("01/01/2006"),154,IF(F221&lt;VALUE("01/01/2010"),79,0)))</f>
        <v/>
      </c>
      <c r="AE221" s="28"/>
      <c r="AF221" s="29"/>
      <c r="AG221" s="30"/>
      <c r="AH221" s="187" t="s">
        <v>952</v>
      </c>
      <c r="AI221" s="187"/>
      <c r="AJ221" s="187"/>
    </row>
    <row r="222" spans="1:36" s="4" customFormat="1" ht="15" customHeight="1" x14ac:dyDescent="0.15">
      <c r="A222" s="14" t="s">
        <v>8</v>
      </c>
      <c r="B222" s="15" t="s">
        <v>7</v>
      </c>
      <c r="C222" s="16" t="s">
        <v>47</v>
      </c>
      <c r="D222" s="17" t="s">
        <v>932</v>
      </c>
      <c r="E222" s="18" t="s">
        <v>534</v>
      </c>
      <c r="F222" s="19">
        <v>42156</v>
      </c>
      <c r="G222" s="32">
        <f>IF(OR($C222="",$C222="DIR",$C222="ARB"),0,IF($C222="LOI",175,IF($C222="BAB",90,IF($C222="FIT",190,IF($F222&lt;=VALUE("01/01/2005"),220,IF($F222&lt;=VALUE("01/01/2008"),190,IF($F222&lt;=VALUE("01/01/2012"),170,IF($F222&lt;=VALUE("01/01/2014"),160,145))))))))</f>
        <v>145</v>
      </c>
      <c r="H222" s="12" t="s">
        <v>30</v>
      </c>
      <c r="I222" s="33">
        <f>IF(OR(H222="Non",H222=""),G222,MAX(0,G222-15))</f>
        <v>145</v>
      </c>
      <c r="J222" s="11"/>
      <c r="K222" s="34">
        <f>SUM(N222,S222,X222)</f>
        <v>145</v>
      </c>
      <c r="L222" s="35">
        <f>IF(D222="","",I222-K222)</f>
        <v>0</v>
      </c>
      <c r="M222" s="37" t="s">
        <v>107</v>
      </c>
      <c r="N222" s="38">
        <v>145</v>
      </c>
      <c r="O222" s="150" t="s">
        <v>933</v>
      </c>
      <c r="P222" s="146" t="s">
        <v>133</v>
      </c>
      <c r="Q222" s="39">
        <v>44853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>IF(OR(AC222&lt;&gt;"Oui",C222&lt;&gt;"JOU"),"",IF(F222&lt;VALUE("01/01/2006"),154,IF(F222&lt;VALUE("01/01/2010"),79,0)))</f>
        <v/>
      </c>
      <c r="AE222" s="28"/>
      <c r="AF222" s="29"/>
      <c r="AG222" s="30"/>
      <c r="AH222" s="188"/>
      <c r="AI222" s="188"/>
      <c r="AJ222" s="188"/>
    </row>
    <row r="223" spans="1:36" s="5" customFormat="1" ht="15" customHeight="1" x14ac:dyDescent="0.15">
      <c r="A223" s="14" t="s">
        <v>6</v>
      </c>
      <c r="B223" s="15" t="s">
        <v>7</v>
      </c>
      <c r="C223" s="16" t="s">
        <v>47</v>
      </c>
      <c r="D223" s="17" t="s">
        <v>256</v>
      </c>
      <c r="E223" s="18" t="s">
        <v>202</v>
      </c>
      <c r="F223" s="19">
        <v>42162</v>
      </c>
      <c r="G223" s="32">
        <f>IF(OR($C223="",$C223="DIR",$C223="ARB"),0,IF($C223="LOI",175,IF($C223="BAB",90,IF($C223="FIT",190,IF($F223&lt;=VALUE("01/01/2005"),220,IF($F223&lt;=VALUE("01/01/2008"),190,IF($F223&lt;=VALUE("01/01/2012"),170,IF($F223&lt;=VALUE("01/01/2014"),160,145))))))))</f>
        <v>145</v>
      </c>
      <c r="H223" s="12" t="s">
        <v>30</v>
      </c>
      <c r="I223" s="33">
        <f>IF(OR(H223="Non",H223=""),G223,MAX(0,G223-15))</f>
        <v>145</v>
      </c>
      <c r="J223" s="11"/>
      <c r="K223" s="34">
        <f>SUM(N223,S223,X223)</f>
        <v>145</v>
      </c>
      <c r="L223" s="35">
        <f>IF(D223="","",I223-K223)</f>
        <v>0</v>
      </c>
      <c r="M223" s="37" t="s">
        <v>107</v>
      </c>
      <c r="N223" s="38">
        <v>145</v>
      </c>
      <c r="O223" s="150" t="s">
        <v>257</v>
      </c>
      <c r="P223" s="146" t="s">
        <v>114</v>
      </c>
      <c r="Q223" s="39">
        <v>44757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>IF(OR(AC223&lt;&gt;"Oui",C223&lt;&gt;"JOU"),"",IF(F223&lt;VALUE("01/01/2006"),154,IF(F223&lt;VALUE("01/01/2010"),79,0)))</f>
        <v/>
      </c>
      <c r="AE223" s="28"/>
      <c r="AF223" s="29"/>
      <c r="AG223" s="30"/>
      <c r="AH223" s="187" t="s">
        <v>273</v>
      </c>
      <c r="AI223" s="187"/>
      <c r="AJ223" s="187"/>
    </row>
    <row r="224" spans="1:36" ht="15" hidden="1" customHeight="1" x14ac:dyDescent="0.15">
      <c r="A224" s="14" t="s">
        <v>8</v>
      </c>
      <c r="B224" s="15" t="s">
        <v>7</v>
      </c>
      <c r="C224" s="16" t="s">
        <v>442</v>
      </c>
      <c r="D224" s="17" t="s">
        <v>745</v>
      </c>
      <c r="E224" s="18" t="s">
        <v>830</v>
      </c>
      <c r="F224" s="19">
        <v>43344</v>
      </c>
      <c r="G224" s="32">
        <f>IF(OR($C224="",$C224="DIR",$C224="ARB"),0,IF($C224="LOI",175,IF($C224="BAB",90,IF($C224="FIT",190,IF($F224&lt;=VALUE("01/01/2005"),220,IF($F224&lt;=VALUE("01/01/2008"),190,IF($F224&lt;=VALUE("01/01/2012"),170,IF($F224&lt;=VALUE("01/01/2014"),160,145))))))))</f>
        <v>90</v>
      </c>
      <c r="H224" s="12" t="s">
        <v>46</v>
      </c>
      <c r="I224" s="33">
        <f>IF(OR(H224="Non",H224=""),G224,MAX(0,G224-15))</f>
        <v>75</v>
      </c>
      <c r="J224" s="11"/>
      <c r="K224" s="34">
        <f>SUM(N224,S224,X224)</f>
        <v>212</v>
      </c>
      <c r="L224" s="35">
        <f>IF(D224="","",I224-K224)</f>
        <v>-137</v>
      </c>
      <c r="M224" s="37" t="s">
        <v>107</v>
      </c>
      <c r="N224" s="38">
        <v>212</v>
      </c>
      <c r="O224" s="150" t="s">
        <v>832</v>
      </c>
      <c r="P224" s="146" t="s">
        <v>978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>IF(OR(AC224&lt;&gt;"Oui",C224&lt;&gt;"JOU"),"",IF(F224&lt;VALUE("01/01/2006"),154,IF(F224&lt;VALUE("01/01/2010"),79,0)))</f>
        <v/>
      </c>
      <c r="AE224" s="28"/>
      <c r="AF224" s="29"/>
      <c r="AG224" s="30"/>
      <c r="AH224" s="188" t="s">
        <v>969</v>
      </c>
      <c r="AI224" s="188"/>
      <c r="AJ224" s="188"/>
    </row>
    <row r="225" spans="1:36" ht="15" hidden="1" customHeight="1" x14ac:dyDescent="0.15">
      <c r="A225" s="14" t="s">
        <v>8</v>
      </c>
      <c r="B225" s="15" t="s">
        <v>7</v>
      </c>
      <c r="C225" s="16" t="s">
        <v>704</v>
      </c>
      <c r="D225" s="17" t="s">
        <v>833</v>
      </c>
      <c r="E225" s="18" t="s">
        <v>834</v>
      </c>
      <c r="F225" s="19">
        <v>30580</v>
      </c>
      <c r="G225" s="32">
        <f>IF(OR($C225="",$C225="DIR",$C225="ARB"),0,IF($C225="LOI",175,IF($C225="BAB",90,IF($C225="FIT",190,IF($F225&lt;=VALUE("01/01/2005"),220,IF($F225&lt;=VALUE("01/01/2008"),190,IF($F225&lt;=VALUE("01/01/2012"),170,IF($F225&lt;=VALUE("01/01/2014"),160,145))))))))</f>
        <v>190</v>
      </c>
      <c r="H225" s="12" t="s">
        <v>30</v>
      </c>
      <c r="I225" s="33">
        <f>IF(OR(H225="Non",H225=""),G225,MAX(0,G225-15))</f>
        <v>190</v>
      </c>
      <c r="J225" s="11"/>
      <c r="K225" s="34">
        <f>SUM(N225,S225,X225)</f>
        <v>190</v>
      </c>
      <c r="L225" s="35">
        <f>IF(D225="","",I225-K225)</f>
        <v>0</v>
      </c>
      <c r="M225" s="37" t="s">
        <v>107</v>
      </c>
      <c r="N225" s="38">
        <v>190</v>
      </c>
      <c r="O225" s="150" t="s">
        <v>835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>IF(OR(AC225&lt;&gt;"Oui",C225&lt;&gt;"JOU"),"",IF(F225&lt;VALUE("01/01/2006"),154,IF(F225&lt;VALUE("01/01/2010"),79,0)))</f>
        <v/>
      </c>
      <c r="AE225" s="28"/>
      <c r="AF225" s="29"/>
      <c r="AG225" s="30"/>
      <c r="AH225" s="188"/>
      <c r="AI225" s="188"/>
      <c r="AJ225" s="188"/>
    </row>
    <row r="226" spans="1:36" ht="15" hidden="1" customHeight="1" x14ac:dyDescent="0.15">
      <c r="A226" s="14" t="s">
        <v>8</v>
      </c>
      <c r="B226" s="15" t="s">
        <v>7</v>
      </c>
      <c r="C226" s="16" t="s">
        <v>704</v>
      </c>
      <c r="D226" s="17" t="s">
        <v>837</v>
      </c>
      <c r="E226" s="18" t="s">
        <v>71</v>
      </c>
      <c r="F226" s="19">
        <v>30831</v>
      </c>
      <c r="G226" s="32">
        <f>IF(OR($C226="",$C226="DIR",$C226="ARB"),0,IF($C226="LOI",175,IF($C226="BAB",90,IF($C226="FIT",190,IF($F226&lt;=VALUE("01/01/2005"),220,IF($F226&lt;=VALUE("01/01/2008"),190,IF($F226&lt;=VALUE("01/01/2012"),170,IF($F226&lt;=VALUE("01/01/2014"),160,145))))))))</f>
        <v>190</v>
      </c>
      <c r="H226" s="12" t="s">
        <v>46</v>
      </c>
      <c r="I226" s="33">
        <f>IF(OR(H226="Non",H226=""),G226,MAX(0,G226-15))</f>
        <v>175</v>
      </c>
      <c r="J226" s="11"/>
      <c r="K226" s="34">
        <f>SUM(N226,S226,X226)</f>
        <v>175</v>
      </c>
      <c r="L226" s="35">
        <f>IF(D226="","",I226-K226)</f>
        <v>0</v>
      </c>
      <c r="M226" s="37" t="s">
        <v>107</v>
      </c>
      <c r="N226" s="38">
        <v>175</v>
      </c>
      <c r="O226" s="150" t="s">
        <v>838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>IF(OR(AC226&lt;&gt;"Oui",C226&lt;&gt;"JOU"),"",IF(F226&lt;VALUE("01/01/2006"),154,IF(F226&lt;VALUE("01/01/2010"),79,0)))</f>
        <v/>
      </c>
      <c r="AE226" s="28"/>
      <c r="AF226" s="29"/>
      <c r="AG226" s="30"/>
      <c r="AH226" s="188" t="s">
        <v>1050</v>
      </c>
      <c r="AI226" s="188"/>
      <c r="AJ226" s="188"/>
    </row>
    <row r="227" spans="1:36" ht="15" customHeight="1" x14ac:dyDescent="0.15">
      <c r="A227" s="14" t="s">
        <v>6</v>
      </c>
      <c r="B227" s="15" t="s">
        <v>7</v>
      </c>
      <c r="C227" s="16" t="s">
        <v>47</v>
      </c>
      <c r="D227" s="17" t="s">
        <v>1037</v>
      </c>
      <c r="E227" s="18" t="s">
        <v>1038</v>
      </c>
      <c r="F227" s="19">
        <v>42162</v>
      </c>
      <c r="G227" s="32">
        <f>IF(OR($C227="",$C227="DIR",$C227="ARB"),0,IF($C227="LOI",175,IF($C227="BAB",90,IF($C227="FIT",190,IF($F227&lt;=VALUE("01/01/2005"),220,IF($F227&lt;=VALUE("01/01/2008"),190,IF($F227&lt;=VALUE("01/01/2012"),170,IF($F227&lt;=VALUE("01/01/2014"),160,145))))))))</f>
        <v>145</v>
      </c>
      <c r="H227" s="12" t="s">
        <v>30</v>
      </c>
      <c r="I227" s="33">
        <f>IF(OR(H227="Non",H227=""),G227,MAX(0,G227-15))</f>
        <v>145</v>
      </c>
      <c r="J227" s="11"/>
      <c r="K227" s="34">
        <f>SUM(N227,S227,X227)</f>
        <v>145</v>
      </c>
      <c r="L227" s="35">
        <f>IF(D227="","",I227-K227)</f>
        <v>0</v>
      </c>
      <c r="M227" s="37" t="s">
        <v>107</v>
      </c>
      <c r="N227" s="38">
        <v>145</v>
      </c>
      <c r="O227" s="150" t="s">
        <v>1039</v>
      </c>
      <c r="P227" s="146" t="s">
        <v>133</v>
      </c>
      <c r="Q227" s="39">
        <v>44853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>IF(OR(AC227&lt;&gt;"Oui",C227&lt;&gt;"JOU"),"",IF(F227&lt;VALUE("01/01/2006"),154,IF(F227&lt;VALUE("01/01/2010"),79,0)))</f>
        <v/>
      </c>
      <c r="AE227" s="28"/>
      <c r="AF227" s="29"/>
      <c r="AG227" s="30"/>
      <c r="AH227" s="188"/>
      <c r="AI227" s="188"/>
      <c r="AJ227" s="188"/>
    </row>
    <row r="228" spans="1:36" ht="15" hidden="1" customHeight="1" x14ac:dyDescent="0.15">
      <c r="A228" s="14" t="s">
        <v>8</v>
      </c>
      <c r="B228" s="15" t="s">
        <v>63</v>
      </c>
      <c r="C228" s="16" t="s">
        <v>47</v>
      </c>
      <c r="D228" s="17" t="s">
        <v>841</v>
      </c>
      <c r="E228" s="18" t="s">
        <v>842</v>
      </c>
      <c r="F228" s="19">
        <v>39250</v>
      </c>
      <c r="G228" s="32">
        <f>IF(OR($C228="",$C228="DIR",$C228="ARB"),0,IF($C228="LOI",175,IF($C228="BAB",90,IF($C228="FIT",190,IF($F228&lt;=VALUE("01/01/2005"),220,IF($F228&lt;=VALUE("01/01/2008"),190,IF($F228&lt;=VALUE("01/01/2012"),170,IF($F228&lt;=VALUE("01/01/2014"),160,145))))))))</f>
        <v>190</v>
      </c>
      <c r="H228" s="12" t="s">
        <v>30</v>
      </c>
      <c r="I228" s="33">
        <f>IF(OR(H228="Non",H228=""),G228,MAX(0,G228-15))</f>
        <v>190</v>
      </c>
      <c r="J228" s="11"/>
      <c r="K228" s="34">
        <f>SUM(N228,S228,X228)</f>
        <v>190</v>
      </c>
      <c r="L228" s="35">
        <f>IF(D228="","",I228-K228)</f>
        <v>0</v>
      </c>
      <c r="M228" s="37" t="s">
        <v>107</v>
      </c>
      <c r="N228" s="38">
        <v>190</v>
      </c>
      <c r="O228" s="150" t="s">
        <v>843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>IF(OR(AC228&lt;&gt;"Oui",C228&lt;&gt;"JOU"),"",IF(F228&lt;VALUE("01/01/2006"),154,IF(F228&lt;VALUE("01/01/2010"),79,0)))</f>
        <v/>
      </c>
      <c r="AE228" s="28"/>
      <c r="AF228" s="29"/>
      <c r="AG228" s="30"/>
      <c r="AH228" s="188"/>
      <c r="AI228" s="188"/>
      <c r="AJ228" s="188"/>
    </row>
    <row r="229" spans="1:36" ht="15" hidden="1" customHeight="1" x14ac:dyDescent="0.15">
      <c r="A229" s="14" t="s">
        <v>6</v>
      </c>
      <c r="B229" s="15" t="s">
        <v>7</v>
      </c>
      <c r="C229" s="16" t="s">
        <v>47</v>
      </c>
      <c r="D229" s="17" t="s">
        <v>844</v>
      </c>
      <c r="E229" s="18" t="s">
        <v>68</v>
      </c>
      <c r="F229" s="19">
        <v>40658</v>
      </c>
      <c r="G229" s="32">
        <f>IF(OR($C229="",$C229="DIR",$C229="ARB"),0,IF($C229="LOI",175,IF($C229="BAB",90,IF($C229="FIT",190,IF($F229&lt;=VALUE("01/01/2005"),220,IF($F229&lt;=VALUE("01/01/2008"),190,IF($F229&lt;=VALUE("01/01/2012"),170,IF($F229&lt;=VALUE("01/01/2014"),160,145))))))))</f>
        <v>170</v>
      </c>
      <c r="H229" s="12" t="s">
        <v>30</v>
      </c>
      <c r="I229" s="33">
        <f>IF(OR(H229="Non",H229=""),G229,MAX(0,G229-15))</f>
        <v>170</v>
      </c>
      <c r="J229" s="11" t="s">
        <v>844</v>
      </c>
      <c r="K229" s="34">
        <f>SUM(N229,S229,X229)</f>
        <v>200</v>
      </c>
      <c r="L229" s="35">
        <f>IF(D229="","",I229-K229)</f>
        <v>-30</v>
      </c>
      <c r="M229" s="37" t="s">
        <v>107</v>
      </c>
      <c r="N229" s="38">
        <v>75</v>
      </c>
      <c r="O229" s="150" t="s">
        <v>847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848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>IF(OR(AC229&lt;&gt;"Oui",C229&lt;&gt;"JOU"),"",IF(F229&lt;VALUE("01/01/2006"),154,IF(F229&lt;VALUE("01/01/2010"),79,0)))</f>
        <v/>
      </c>
      <c r="AE229" s="28"/>
      <c r="AF229" s="29"/>
      <c r="AG229" s="30"/>
      <c r="AH229" s="188" t="s">
        <v>1047</v>
      </c>
      <c r="AI229" s="188"/>
      <c r="AJ229" s="188"/>
    </row>
    <row r="230" spans="1:36" ht="15" hidden="1" customHeight="1" x14ac:dyDescent="0.15">
      <c r="A230" s="14" t="s">
        <v>6</v>
      </c>
      <c r="B230" s="15" t="s">
        <v>7</v>
      </c>
      <c r="C230" s="16" t="s">
        <v>47</v>
      </c>
      <c r="D230" s="17" t="s">
        <v>845</v>
      </c>
      <c r="E230" s="18" t="s">
        <v>846</v>
      </c>
      <c r="F230" s="19">
        <v>40699</v>
      </c>
      <c r="G230" s="32">
        <f>IF(OR($C230="",$C230="DIR",$C230="ARB"),0,IF($C230="LOI",175,IF($C230="BAB",90,IF($C230="FIT",190,IF($F230&lt;=VALUE("01/01/2005"),220,IF($F230&lt;=VALUE("01/01/2008"),190,IF($F230&lt;=VALUE("01/01/2012"),170,IF($F230&lt;=VALUE("01/01/2014"),160,145))))))))</f>
        <v>170</v>
      </c>
      <c r="H230" s="12" t="s">
        <v>46</v>
      </c>
      <c r="I230" s="33">
        <f>IF(OR(H230="Non",H230=""),G230,MAX(0,G230-15))</f>
        <v>155</v>
      </c>
      <c r="J230" s="11" t="s">
        <v>844</v>
      </c>
      <c r="K230" s="34">
        <f>SUM(N230,S230,X230)</f>
        <v>125</v>
      </c>
      <c r="L230" s="35">
        <f>IF(D230="","",I230-K230)</f>
        <v>30</v>
      </c>
      <c r="M230" s="37" t="s">
        <v>107</v>
      </c>
      <c r="N230" s="38">
        <v>75</v>
      </c>
      <c r="O230" s="150" t="s">
        <v>849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>IF(OR(AC230&lt;&gt;"Oui",C230&lt;&gt;"JOU"),"",IF(F230&lt;VALUE("01/01/2006"),154,IF(F230&lt;VALUE("01/01/2010"),79,0)))</f>
        <v/>
      </c>
      <c r="AE230" s="28"/>
      <c r="AF230" s="29"/>
      <c r="AG230" s="30"/>
      <c r="AH230" s="188" t="s">
        <v>1047</v>
      </c>
      <c r="AI230" s="188"/>
      <c r="AJ230" s="188"/>
    </row>
    <row r="231" spans="1:36" ht="15" hidden="1" customHeight="1" x14ac:dyDescent="0.15">
      <c r="A231" s="14" t="s">
        <v>8</v>
      </c>
      <c r="B231" s="15" t="s">
        <v>7</v>
      </c>
      <c r="C231" s="16" t="s">
        <v>47</v>
      </c>
      <c r="D231" s="17" t="s">
        <v>851</v>
      </c>
      <c r="E231" s="18" t="s">
        <v>326</v>
      </c>
      <c r="F231" s="19">
        <v>32617</v>
      </c>
      <c r="G231" s="32">
        <f>IF(OR($C231="",$C231="DIR",$C231="ARB"),0,IF($C231="LOI",175,IF($C231="BAB",90,IF($C231="FIT",190,IF($F231&lt;=VALUE("01/01/2005"),220,IF($F231&lt;=VALUE("01/01/2008"),190,IF($F231&lt;=VALUE("01/01/2012"),170,IF($F231&lt;=VALUE("01/01/2014"),160,145))))))))</f>
        <v>220</v>
      </c>
      <c r="H231" s="12" t="s">
        <v>30</v>
      </c>
      <c r="I231" s="33">
        <f>IF(OR(H231="Non",H231=""),G231,MAX(0,G231-15))</f>
        <v>220</v>
      </c>
      <c r="J231" s="11"/>
      <c r="K231" s="34">
        <f>SUM(N231,S231,X231)</f>
        <v>220</v>
      </c>
      <c r="L231" s="35">
        <f>IF(D231="","",I231-K231)</f>
        <v>0</v>
      </c>
      <c r="M231" s="37" t="s">
        <v>107</v>
      </c>
      <c r="N231" s="38">
        <v>220</v>
      </c>
      <c r="O231" s="150" t="s">
        <v>852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>IF(OR(AC231&lt;&gt;"Oui",C231&lt;&gt;"JOU"),"",IF(F231&lt;VALUE("01/01/2006"),154,IF(F231&lt;VALUE("01/01/2010"),79,0)))</f>
        <v/>
      </c>
      <c r="AE231" s="28"/>
      <c r="AF231" s="29"/>
      <c r="AG231" s="30"/>
      <c r="AH231" s="188" t="s">
        <v>956</v>
      </c>
      <c r="AI231" s="188"/>
      <c r="AJ231" s="188"/>
    </row>
    <row r="232" spans="1:36" ht="15" customHeight="1" x14ac:dyDescent="0.15">
      <c r="A232" s="14" t="s">
        <v>6</v>
      </c>
      <c r="B232" s="15" t="s">
        <v>7</v>
      </c>
      <c r="C232" s="16" t="s">
        <v>47</v>
      </c>
      <c r="D232" s="17" t="s">
        <v>982</v>
      </c>
      <c r="E232" s="18" t="s">
        <v>983</v>
      </c>
      <c r="F232" s="19">
        <v>42181</v>
      </c>
      <c r="G232" s="32">
        <f>IF(OR($C232="",$C232="DIR",$C232="ARB"),0,IF($C232="LOI",175,IF($C232="BAB",90,IF($C232="FIT",190,IF($F232&lt;=VALUE("01/01/2005"),220,IF($F232&lt;=VALUE("01/01/2008"),190,IF($F232&lt;=VALUE("01/01/2012"),170,IF($F232&lt;=VALUE("01/01/2014"),160,145))))))))</f>
        <v>145</v>
      </c>
      <c r="H232" s="12" t="s">
        <v>30</v>
      </c>
      <c r="I232" s="33">
        <f>IF(OR(H232="Non",H232=""),G232,MAX(0,G232-15))</f>
        <v>145</v>
      </c>
      <c r="J232" s="11"/>
      <c r="K232" s="34">
        <f>SUM(N232,S232,X232)</f>
        <v>145</v>
      </c>
      <c r="L232" s="35">
        <f>IF(D232="","",I232-K232)</f>
        <v>0</v>
      </c>
      <c r="M232" s="37" t="s">
        <v>107</v>
      </c>
      <c r="N232" s="38">
        <v>75</v>
      </c>
      <c r="O232" s="150" t="s">
        <v>984</v>
      </c>
      <c r="P232" s="146" t="s">
        <v>133</v>
      </c>
      <c r="Q232" s="39">
        <v>44853</v>
      </c>
      <c r="R232" s="199" t="s">
        <v>107</v>
      </c>
      <c r="S232" s="200">
        <v>35</v>
      </c>
      <c r="T232" s="201" t="s">
        <v>985</v>
      </c>
      <c r="U232" s="202" t="s">
        <v>150</v>
      </c>
      <c r="V232" s="203"/>
      <c r="W232" s="236" t="s">
        <v>107</v>
      </c>
      <c r="X232" s="237">
        <v>35</v>
      </c>
      <c r="Y232" s="238" t="s">
        <v>986</v>
      </c>
      <c r="Z232" s="239" t="s">
        <v>151</v>
      </c>
      <c r="AA232" s="240"/>
      <c r="AB232" s="26"/>
      <c r="AC232" s="27"/>
      <c r="AD232" s="36" t="str">
        <f>IF(OR(AC232&lt;&gt;"Oui",C232&lt;&gt;"JOU"),"",IF(F232&lt;VALUE("01/01/2006"),154,IF(F232&lt;VALUE("01/01/2010"),79,0)))</f>
        <v/>
      </c>
      <c r="AE232" s="28"/>
      <c r="AF232" s="29"/>
      <c r="AG232" s="30"/>
      <c r="AH232" s="188"/>
      <c r="AI232" s="188"/>
      <c r="AJ232" s="188"/>
    </row>
    <row r="233" spans="1:36" ht="15" hidden="1" customHeight="1" x14ac:dyDescent="0.15">
      <c r="A233" s="14" t="s">
        <v>8</v>
      </c>
      <c r="B233" s="15" t="s">
        <v>7</v>
      </c>
      <c r="C233" s="16" t="s">
        <v>47</v>
      </c>
      <c r="D233" s="17" t="s">
        <v>853</v>
      </c>
      <c r="E233" s="18" t="s">
        <v>855</v>
      </c>
      <c r="F233" s="19">
        <v>41083</v>
      </c>
      <c r="G233" s="32">
        <f>IF(OR($C233="",$C233="DIR",$C233="ARB"),0,IF($C233="LOI",175,IF($C233="BAB",90,IF($C233="FIT",190,IF($F233&lt;=VALUE("01/01/2005"),220,IF($F233&lt;=VALUE("01/01/2008"),190,IF($F233&lt;=VALUE("01/01/2012"),170,IF($F233&lt;=VALUE("01/01/2014"),160,145))))))))</f>
        <v>160</v>
      </c>
      <c r="H233" s="12" t="s">
        <v>46</v>
      </c>
      <c r="I233" s="33">
        <f>IF(OR(H233="Non",H233=""),G233,MAX(0,G233-15))</f>
        <v>145</v>
      </c>
      <c r="J233" s="11"/>
      <c r="K233" s="34">
        <f>SUM(N233,S233,X233)</f>
        <v>50</v>
      </c>
      <c r="L233" s="35">
        <f>IF(D233="","",I233-K233)</f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>IF(OR(AC233&lt;&gt;"Oui",C233&lt;&gt;"JOU"),"",IF(F233&lt;VALUE("01/01/2006"),154,IF(F233&lt;VALUE("01/01/2010"),79,0)))</f>
        <v/>
      </c>
      <c r="AE233" s="28"/>
      <c r="AF233" s="29"/>
      <c r="AG233" s="30"/>
      <c r="AH233" s="188" t="s">
        <v>1004</v>
      </c>
      <c r="AI233" s="188"/>
      <c r="AJ233" s="188"/>
    </row>
    <row r="234" spans="1:36" ht="15" hidden="1" customHeight="1" x14ac:dyDescent="0.15">
      <c r="A234" s="14" t="s">
        <v>6</v>
      </c>
      <c r="B234" s="15" t="s">
        <v>7</v>
      </c>
      <c r="C234" s="16" t="s">
        <v>563</v>
      </c>
      <c r="D234" s="17" t="s">
        <v>857</v>
      </c>
      <c r="E234" s="18" t="s">
        <v>760</v>
      </c>
      <c r="F234" s="19">
        <v>21031</v>
      </c>
      <c r="G234" s="32">
        <f>IF(OR($C234="",$C234="DIR",$C234="ARB"),0,IF($C234="LOI",175,IF($C234="BAB",90,IF($C234="FIT",190,IF($F234&lt;=VALUE("01/01/2005"),220,IF($F234&lt;=VALUE("01/01/2008"),190,IF($F234&lt;=VALUE("01/01/2012"),170,IF($F234&lt;=VALUE("01/01/2014"),160,145))))))))</f>
        <v>175</v>
      </c>
      <c r="H234" s="12" t="s">
        <v>30</v>
      </c>
      <c r="I234" s="33">
        <f>IF(OR(H234="Non",H234=""),G234,MAX(0,G234-15))</f>
        <v>175</v>
      </c>
      <c r="J234" s="11"/>
      <c r="K234" s="34">
        <f>SUM(N234,S234,X234)</f>
        <v>175</v>
      </c>
      <c r="L234" s="35">
        <f>IF(D234="","",I234-K234)</f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>IF(OR(AC234&lt;&gt;"Oui",C234&lt;&gt;"JOU"),"",IF(F234&lt;VALUE("01/01/2006"),154,IF(F234&lt;VALUE("01/01/2010"),79,0)))</f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15">
      <c r="A235" s="14" t="s">
        <v>6</v>
      </c>
      <c r="B235" s="15" t="s">
        <v>7</v>
      </c>
      <c r="C235" s="16" t="s">
        <v>47</v>
      </c>
      <c r="D235" s="17" t="s">
        <v>281</v>
      </c>
      <c r="E235" s="18" t="s">
        <v>283</v>
      </c>
      <c r="F235" s="19">
        <v>42223</v>
      </c>
      <c r="G235" s="32">
        <f>IF(OR($C235="",$C235="DIR",$C235="ARB"),0,IF($C235="LOI",175,IF($C235="BAB",90,IF($C235="FIT",190,IF($F235&lt;=VALUE("01/01/2005"),220,IF($F235&lt;=VALUE("01/01/2008"),190,IF($F235&lt;=VALUE("01/01/2012"),170,IF($F235&lt;=VALUE("01/01/2014"),160,145))))))))</f>
        <v>145</v>
      </c>
      <c r="H235" s="12" t="s">
        <v>46</v>
      </c>
      <c r="I235" s="33">
        <f>IF(OR(H235="Non",H235=""),G235,MAX(0,G235-15))</f>
        <v>130</v>
      </c>
      <c r="J235" s="11"/>
      <c r="K235" s="34">
        <f>SUM(N235,S235,X235)</f>
        <v>130</v>
      </c>
      <c r="L235" s="35">
        <f>IF(D235="","",I235-K235)</f>
        <v>0</v>
      </c>
      <c r="M235" s="37" t="s">
        <v>107</v>
      </c>
      <c r="N235" s="38">
        <v>50</v>
      </c>
      <c r="O235" s="150" t="s">
        <v>287</v>
      </c>
      <c r="P235" s="146" t="s">
        <v>114</v>
      </c>
      <c r="Q235" s="39">
        <v>44757</v>
      </c>
      <c r="R235" s="199" t="s">
        <v>107</v>
      </c>
      <c r="S235" s="200">
        <v>40</v>
      </c>
      <c r="T235" s="201" t="s">
        <v>288</v>
      </c>
      <c r="U235" s="202" t="s">
        <v>115</v>
      </c>
      <c r="V235" s="203">
        <v>44789</v>
      </c>
      <c r="W235" s="236" t="s">
        <v>107</v>
      </c>
      <c r="X235" s="237">
        <v>40</v>
      </c>
      <c r="Y235" s="238" t="s">
        <v>289</v>
      </c>
      <c r="Z235" s="239" t="s">
        <v>125</v>
      </c>
      <c r="AA235" s="240">
        <v>44809</v>
      </c>
      <c r="AB235" s="26"/>
      <c r="AC235" s="27"/>
      <c r="AD235" s="36" t="str">
        <f>IF(OR(AC235&lt;&gt;"Oui",C235&lt;&gt;"JOU"),"",IF(F235&lt;VALUE("01/01/2006"),154,IF(F235&lt;VALUE("01/01/2010"),79,0)))</f>
        <v/>
      </c>
      <c r="AE235" s="28"/>
      <c r="AF235" s="29"/>
      <c r="AG235" s="30"/>
      <c r="AH235" s="187" t="s">
        <v>312</v>
      </c>
      <c r="AI235" s="187"/>
      <c r="AJ235" s="187"/>
    </row>
    <row r="236" spans="1:36" s="3" customFormat="1" ht="15" hidden="1" customHeight="1" x14ac:dyDescent="0.15">
      <c r="A236" s="14" t="s">
        <v>6</v>
      </c>
      <c r="B236" s="15" t="s">
        <v>7</v>
      </c>
      <c r="C236" s="16" t="s">
        <v>47</v>
      </c>
      <c r="D236" s="17" t="s">
        <v>858</v>
      </c>
      <c r="E236" s="18" t="s">
        <v>859</v>
      </c>
      <c r="F236" s="19">
        <v>41177</v>
      </c>
      <c r="G236" s="32">
        <f>IF(OR($C236="",$C236="DIR",$C236="ARB"),0,IF($C236="LOI",175,IF($C236="BAB",90,IF($C236="FIT",190,IF($F236&lt;=VALUE("01/01/2005"),220,IF($F236&lt;=VALUE("01/01/2008"),190,IF($F236&lt;=VALUE("01/01/2012"),170,IF($F236&lt;=VALUE("01/01/2014"),160,145))))))))</f>
        <v>160</v>
      </c>
      <c r="H236" s="12" t="s">
        <v>30</v>
      </c>
      <c r="I236" s="33">
        <f>IF(OR(H236="Non",H236=""),G236,MAX(0,G236-15))</f>
        <v>160</v>
      </c>
      <c r="J236" s="11"/>
      <c r="K236" s="34">
        <f>SUM(N236,S236,X236)</f>
        <v>160</v>
      </c>
      <c r="L236" s="35">
        <f>IF(D236="","",I236-K236)</f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>IF(OR(AC236&lt;&gt;"Oui",C236&lt;&gt;"JOU"),"",IF(F236&lt;VALUE("01/01/2006"),154,IF(F236&lt;VALUE("01/01/2010"),79,0)))</f>
        <v/>
      </c>
      <c r="AE236" s="28"/>
      <c r="AF236" s="29"/>
      <c r="AG236" s="30"/>
      <c r="AH236" s="189" t="s">
        <v>943</v>
      </c>
      <c r="AI236" s="189"/>
      <c r="AJ236" s="189"/>
    </row>
    <row r="237" spans="1:36" s="3" customFormat="1" ht="15" hidden="1" customHeight="1" x14ac:dyDescent="0.15">
      <c r="A237" s="14" t="s">
        <v>6</v>
      </c>
      <c r="B237" s="15" t="s">
        <v>7</v>
      </c>
      <c r="C237" s="16" t="s">
        <v>563</v>
      </c>
      <c r="D237" s="17" t="s">
        <v>860</v>
      </c>
      <c r="E237" s="18" t="s">
        <v>282</v>
      </c>
      <c r="F237" s="19">
        <v>29806</v>
      </c>
      <c r="G237" s="32">
        <f>IF(OR($C237="",$C237="DIR",$C237="ARB"),0,IF($C237="LOI",175,IF($C237="BAB",90,IF($C237="FIT",190,IF($F237&lt;=VALUE("01/01/2005"),220,IF($F237&lt;=VALUE("01/01/2008"),190,IF($F237&lt;=VALUE("01/01/2012"),170,IF($F237&lt;=VALUE("01/01/2014"),160,145))))))))</f>
        <v>175</v>
      </c>
      <c r="H237" s="12" t="s">
        <v>30</v>
      </c>
      <c r="I237" s="33">
        <f>IF(OR(H237="Non",H237=""),G237,MAX(0,G237-15))</f>
        <v>175</v>
      </c>
      <c r="J237" s="11"/>
      <c r="K237" s="34">
        <f>SUM(N237,S237,X237)</f>
        <v>175</v>
      </c>
      <c r="L237" s="35">
        <f>IF(D237="","",I237-K237)</f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>IF(OR(AC237&lt;&gt;"Oui",C237&lt;&gt;"JOU"),"",IF(F237&lt;VALUE("01/01/2006"),154,IF(F237&lt;VALUE("01/01/2010"),79,0)))</f>
        <v/>
      </c>
      <c r="AE237" s="28"/>
      <c r="AF237" s="29"/>
      <c r="AG237" s="30"/>
      <c r="AH237" s="189"/>
      <c r="AI237" s="189"/>
      <c r="AJ237" s="189"/>
    </row>
    <row r="238" spans="1:36" s="3" customFormat="1" ht="15" hidden="1" customHeight="1" x14ac:dyDescent="0.15">
      <c r="A238" s="14" t="s">
        <v>6</v>
      </c>
      <c r="B238" s="15" t="s">
        <v>7</v>
      </c>
      <c r="C238" s="16" t="s">
        <v>47</v>
      </c>
      <c r="D238" s="17" t="s">
        <v>861</v>
      </c>
      <c r="E238" s="18" t="s">
        <v>862</v>
      </c>
      <c r="F238" s="19">
        <v>40985</v>
      </c>
      <c r="G238" s="32">
        <f>IF(OR($C238="",$C238="DIR",$C238="ARB"),0,IF($C238="LOI",175,IF($C238="BAB",90,IF($C238="FIT",190,IF($F238&lt;=VALUE("01/01/2005"),220,IF($F238&lt;=VALUE("01/01/2008"),190,IF($F238&lt;=VALUE("01/01/2012"),170,IF($F238&lt;=VALUE("01/01/2014"),160,145))))))))</f>
        <v>160</v>
      </c>
      <c r="H238" s="12" t="s">
        <v>30</v>
      </c>
      <c r="I238" s="33">
        <f>IF(OR(H238="Non",H238=""),G238,MAX(0,G238-15))</f>
        <v>160</v>
      </c>
      <c r="J238" s="11"/>
      <c r="K238" s="34">
        <f>SUM(N238,S238,X238)</f>
        <v>160</v>
      </c>
      <c r="L238" s="35">
        <f>IF(D238="","",I238-K238)</f>
        <v>0</v>
      </c>
      <c r="M238" s="37" t="s">
        <v>107</v>
      </c>
      <c r="N238" s="38">
        <v>160</v>
      </c>
      <c r="O238" s="150" t="s">
        <v>863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>IF(OR(AC238&lt;&gt;"Oui",C238&lt;&gt;"JOU"),"",IF(F238&lt;VALUE("01/01/2006"),154,IF(F238&lt;VALUE("01/01/2010"),79,0)))</f>
        <v/>
      </c>
      <c r="AE238" s="28"/>
      <c r="AF238" s="29"/>
      <c r="AG238" s="30"/>
      <c r="AH238" s="189"/>
      <c r="AI238" s="189"/>
      <c r="AJ238" s="189"/>
    </row>
    <row r="239" spans="1:36" s="3" customFormat="1" ht="15" hidden="1" customHeight="1" x14ac:dyDescent="0.15">
      <c r="A239" s="14" t="s">
        <v>6</v>
      </c>
      <c r="B239" s="15" t="s">
        <v>7</v>
      </c>
      <c r="C239" s="16" t="s">
        <v>47</v>
      </c>
      <c r="D239" s="17" t="s">
        <v>865</v>
      </c>
      <c r="E239" s="18" t="s">
        <v>864</v>
      </c>
      <c r="F239" s="19">
        <v>39484</v>
      </c>
      <c r="G239" s="32">
        <f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>IF(OR(H239="Non",H239=""),G239,MAX(0,G239-15))</f>
        <v>170</v>
      </c>
      <c r="J239" s="11" t="s">
        <v>866</v>
      </c>
      <c r="K239" s="34">
        <f>SUM(N239,S239,X239)</f>
        <v>170</v>
      </c>
      <c r="L239" s="35">
        <f>IF(D239="","",I239-K239)</f>
        <v>0</v>
      </c>
      <c r="M239" s="37" t="s">
        <v>107</v>
      </c>
      <c r="N239" s="38">
        <v>170</v>
      </c>
      <c r="O239" s="150" t="s">
        <v>867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1016</v>
      </c>
      <c r="AI239" s="189"/>
      <c r="AJ239" s="189"/>
    </row>
    <row r="240" spans="1:36" s="3" customFormat="1" ht="15" hidden="1" customHeight="1" x14ac:dyDescent="0.15">
      <c r="A240" s="14" t="s">
        <v>6</v>
      </c>
      <c r="B240" s="15" t="s">
        <v>7</v>
      </c>
      <c r="C240" s="16" t="s">
        <v>442</v>
      </c>
      <c r="D240" s="17" t="s">
        <v>828</v>
      </c>
      <c r="E240" s="18" t="s">
        <v>199</v>
      </c>
      <c r="F240" s="19">
        <v>42740</v>
      </c>
      <c r="G240" s="32">
        <f>IF(OR($C240="",$C240="DIR",$C240="ARB"),0,IF($C240="LOI",175,IF($C240="BAB",90,IF($C240="FIT",190,IF($F240&lt;=VALUE("01/01/2005"),220,IF($F240&lt;=VALUE("01/01/2008"),190,IF($F240&lt;=VALUE("01/01/2012"),170,IF($F240&lt;=VALUE("01/01/2014"),160,145))))))))</f>
        <v>90</v>
      </c>
      <c r="H240" s="12" t="s">
        <v>46</v>
      </c>
      <c r="I240" s="33">
        <f>IF(OR(H240="Non",H240=""),G240,MAX(0,G240-15))</f>
        <v>75</v>
      </c>
      <c r="J240" s="11"/>
      <c r="K240" s="34">
        <f>SUM(N240,S240,X240)</f>
        <v>130</v>
      </c>
      <c r="L240" s="35">
        <f>IF(D240="","",I240-K240)</f>
        <v>-55</v>
      </c>
      <c r="M240" s="37" t="s">
        <v>107</v>
      </c>
      <c r="N240" s="38">
        <v>130</v>
      </c>
      <c r="O240" s="150" t="s">
        <v>868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>IF(OR(AC240&lt;&gt;"Oui",C240&lt;&gt;"JOU"),"",IF(F240&lt;VALUE("01/01/2006"),154,IF(F240&lt;VALUE("01/01/2010"),79,0)))</f>
        <v/>
      </c>
      <c r="AE240" s="28"/>
      <c r="AF240" s="29"/>
      <c r="AG240" s="30"/>
      <c r="AH240" s="189"/>
      <c r="AI240" s="189"/>
      <c r="AJ240" s="189"/>
    </row>
    <row r="241" spans="1:36" s="3" customFormat="1" ht="15" hidden="1" customHeight="1" x14ac:dyDescent="0.15">
      <c r="A241" s="14" t="s">
        <v>8</v>
      </c>
      <c r="B241" s="15" t="s">
        <v>7</v>
      </c>
      <c r="C241" s="16" t="s">
        <v>47</v>
      </c>
      <c r="D241" s="17" t="s">
        <v>869</v>
      </c>
      <c r="E241" s="18" t="s">
        <v>870</v>
      </c>
      <c r="F241" s="19">
        <v>40978</v>
      </c>
      <c r="G241" s="32">
        <f>IF(OR($C241="",$C241="DIR",$C241="ARB"),0,IF($C241="LOI",175,IF($C241="BAB",90,IF($C241="FIT",190,IF($F241&lt;=VALUE("01/01/2005"),220,IF($F241&lt;=VALUE("01/01/2008"),190,IF($F241&lt;=VALUE("01/01/2012"),170,IF($F241&lt;=VALUE("01/01/2014"),160,145))))))))</f>
        <v>160</v>
      </c>
      <c r="H241" s="12" t="s">
        <v>30</v>
      </c>
      <c r="I241" s="33">
        <f>IF(OR(H241="Non",H241=""),G241,MAX(0,G241-15))</f>
        <v>160</v>
      </c>
      <c r="J241" s="11"/>
      <c r="K241" s="34">
        <f>SUM(N241,S241,X241)</f>
        <v>160</v>
      </c>
      <c r="L241" s="35">
        <f>IF(D241="","",I241-K241)</f>
        <v>0</v>
      </c>
      <c r="M241" s="37" t="s">
        <v>107</v>
      </c>
      <c r="N241" s="38">
        <v>110</v>
      </c>
      <c r="O241" s="150" t="s">
        <v>871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>IF(OR(AC241&lt;&gt;"Oui",C241&lt;&gt;"JOU"),"",IF(F241&lt;VALUE("01/01/2006"),154,IF(F241&lt;VALUE("01/01/2010"),79,0)))</f>
        <v/>
      </c>
      <c r="AE241" s="28"/>
      <c r="AF241" s="29"/>
      <c r="AG241" s="30"/>
      <c r="AH241" s="189" t="s">
        <v>1009</v>
      </c>
      <c r="AI241" s="189"/>
      <c r="AJ241" s="189"/>
    </row>
    <row r="242" spans="1:36" s="3" customFormat="1" ht="15" hidden="1" customHeight="1" x14ac:dyDescent="0.15">
      <c r="A242" s="14" t="s">
        <v>6</v>
      </c>
      <c r="B242" s="15" t="s">
        <v>7</v>
      </c>
      <c r="C242" s="16" t="s">
        <v>47</v>
      </c>
      <c r="D242" s="17" t="s">
        <v>872</v>
      </c>
      <c r="E242" s="18" t="s">
        <v>873</v>
      </c>
      <c r="F242" s="19">
        <v>40998</v>
      </c>
      <c r="G242" s="32">
        <f>IF(OR($C242="",$C242="DIR",$C242="ARB"),0,IF($C242="LOI",175,IF($C242="BAB",90,IF($C242="FIT",190,IF($F242&lt;=VALUE("01/01/2005"),220,IF($F242&lt;=VALUE("01/01/2008"),190,IF($F242&lt;=VALUE("01/01/2012"),170,IF($F242&lt;=VALUE("01/01/2014"),160,145))))))))</f>
        <v>160</v>
      </c>
      <c r="H242" s="12" t="s">
        <v>30</v>
      </c>
      <c r="I242" s="33">
        <f>IF(OR(H242="Non",H242=""),G242,MAX(0,G242-15))</f>
        <v>160</v>
      </c>
      <c r="J242" s="11"/>
      <c r="K242" s="34">
        <f>SUM(N242,S242,X242)</f>
        <v>160</v>
      </c>
      <c r="L242" s="35">
        <f>IF(D242="","",I242-K242)</f>
        <v>0</v>
      </c>
      <c r="M242" s="37" t="s">
        <v>107</v>
      </c>
      <c r="N242" s="38">
        <v>110</v>
      </c>
      <c r="O242" s="150" t="s">
        <v>874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>IF(OR(AC242&lt;&gt;"Oui",C242&lt;&gt;"JOU"),"",IF(F242&lt;VALUE("01/01/2006"),154,IF(F242&lt;VALUE("01/01/2010"),79,0)))</f>
        <v/>
      </c>
      <c r="AE242" s="28"/>
      <c r="AF242" s="29"/>
      <c r="AG242" s="30"/>
      <c r="AH242" s="189"/>
      <c r="AI242" s="189"/>
      <c r="AJ242" s="189"/>
    </row>
    <row r="243" spans="1:36" s="3" customFormat="1" ht="15" hidden="1" customHeight="1" x14ac:dyDescent="0.15">
      <c r="A243" s="14" t="s">
        <v>6</v>
      </c>
      <c r="B243" s="15" t="s">
        <v>7</v>
      </c>
      <c r="C243" s="16" t="s">
        <v>47</v>
      </c>
      <c r="D243" s="17" t="s">
        <v>875</v>
      </c>
      <c r="E243" s="18" t="s">
        <v>876</v>
      </c>
      <c r="F243" s="19">
        <v>41248</v>
      </c>
      <c r="G243" s="32">
        <f>IF(OR($C243="",$C243="DIR",$C243="ARB"),0,IF($C243="LOI",175,IF($C243="BAB",90,IF($C243="FIT",190,IF($F243&lt;=VALUE("01/01/2005"),220,IF($F243&lt;=VALUE("01/01/2008"),190,IF($F243&lt;=VALUE("01/01/2012"),170,IF($F243&lt;=VALUE("01/01/2014"),160,145))))))))</f>
        <v>160</v>
      </c>
      <c r="H243" s="12" t="s">
        <v>30</v>
      </c>
      <c r="I243" s="33">
        <f>IF(OR(H243="Non",H243=""),G243,MAX(0,G243-15))</f>
        <v>160</v>
      </c>
      <c r="J243" s="11"/>
      <c r="K243" s="34">
        <f>SUM(N243,S243,X243)</f>
        <v>305</v>
      </c>
      <c r="L243" s="35">
        <f>IF(D243="","",I243-K243)</f>
        <v>-145</v>
      </c>
      <c r="M243" s="37" t="s">
        <v>107</v>
      </c>
      <c r="N243" s="38">
        <v>305</v>
      </c>
      <c r="O243" s="150" t="s">
        <v>878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>IF(OR(AC243&lt;&gt;"Oui",C243&lt;&gt;"JOU"),"",IF(F243&lt;VALUE("01/01/2006"),154,IF(F243&lt;VALUE("01/01/2010"),79,0)))</f>
        <v/>
      </c>
      <c r="AE243" s="28"/>
      <c r="AF243" s="29"/>
      <c r="AG243" s="30"/>
      <c r="AH243" s="189" t="s">
        <v>1005</v>
      </c>
      <c r="AI243" s="189" t="s">
        <v>1006</v>
      </c>
      <c r="AJ243" s="189"/>
    </row>
    <row r="244" spans="1:36" ht="15" hidden="1" customHeight="1" x14ac:dyDescent="0.15">
      <c r="A244" s="14" t="s">
        <v>8</v>
      </c>
      <c r="B244" s="15" t="s">
        <v>7</v>
      </c>
      <c r="C244" s="16" t="s">
        <v>47</v>
      </c>
      <c r="D244" s="17" t="s">
        <v>875</v>
      </c>
      <c r="E244" s="18" t="s">
        <v>877</v>
      </c>
      <c r="F244" s="19">
        <v>41248</v>
      </c>
      <c r="G244" s="32">
        <f>IF(OR($C244="",$C244="DIR",$C244="ARB"),0,IF($C244="LOI",175,IF($C244="BAB",90,IF($C244="FIT",190,IF($F244&lt;=VALUE("01/01/2005"),220,IF($F244&lt;=VALUE("01/01/2008"),190,IF($F244&lt;=VALUE("01/01/2012"),170,IF($F244&lt;=VALUE("01/01/2014"),160,145))))))))</f>
        <v>160</v>
      </c>
      <c r="H244" s="12" t="s">
        <v>46</v>
      </c>
      <c r="I244" s="33">
        <f>IF(OR(H244="Non",H244=""),G244,MAX(0,G244-15))</f>
        <v>145</v>
      </c>
      <c r="J244" s="11"/>
      <c r="K244" s="34">
        <f>SUM(N244,S244,X244)</f>
        <v>0</v>
      </c>
      <c r="L244" s="35">
        <f>IF(D244="","",I244-K244)</f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>IF(OR(AC244&lt;&gt;"Oui",C244&lt;&gt;"JOU"),"",IF(F244&lt;VALUE("01/01/2006"),154,IF(F244&lt;VALUE("01/01/2010"),79,0)))</f>
        <v/>
      </c>
      <c r="AE244" s="28"/>
      <c r="AF244" s="29"/>
      <c r="AG244" s="30"/>
      <c r="AH244" s="188" t="s">
        <v>1005</v>
      </c>
      <c r="AI244" s="188" t="s">
        <v>1006</v>
      </c>
      <c r="AJ244" s="188"/>
    </row>
    <row r="245" spans="1:36" ht="15" hidden="1" customHeight="1" x14ac:dyDescent="0.15">
      <c r="A245" s="14" t="s">
        <v>6</v>
      </c>
      <c r="B245" s="15" t="s">
        <v>63</v>
      </c>
      <c r="C245" s="16" t="s">
        <v>563</v>
      </c>
      <c r="D245" s="17" t="s">
        <v>1092</v>
      </c>
      <c r="E245" s="18" t="s">
        <v>307</v>
      </c>
      <c r="F245" s="19">
        <v>31172</v>
      </c>
      <c r="G245" s="32">
        <f>IF(OR($C245="",$C245="DIR",$C245="ARB"),0,IF($C245="LOI",175,IF($C245="BAB",90,IF($C245="FIT",190,IF($F245&lt;=VALUE("01/01/2005"),220,IF($F245&lt;=VALUE("01/01/2008"),190,IF($F245&lt;=VALUE("01/01/2012"),170,IF($F245&lt;=VALUE("01/01/2014"),160,145))))))))</f>
        <v>175</v>
      </c>
      <c r="H245" s="12" t="s">
        <v>30</v>
      </c>
      <c r="I245" s="33">
        <f>IF(OR(H245="Non",H245=""),G245,MAX(0,G245-15))</f>
        <v>175</v>
      </c>
      <c r="J245" s="11"/>
      <c r="K245" s="34">
        <f>SUM(N245,S245,X245)</f>
        <v>175</v>
      </c>
      <c r="L245" s="35">
        <f>IF(D245="","",I245-K245)</f>
        <v>0</v>
      </c>
      <c r="M245" s="37" t="s">
        <v>107</v>
      </c>
      <c r="N245" s="38">
        <v>175</v>
      </c>
      <c r="O245" s="150" t="s">
        <v>879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>IF(OR(AC245&lt;&gt;"Oui",C245&lt;&gt;"JOU"),"",IF(F245&lt;VALUE("01/01/2006"),154,IF(F245&lt;VALUE("01/01/2010"),79,0)))</f>
        <v/>
      </c>
      <c r="AE245" s="28"/>
      <c r="AF245" s="29"/>
      <c r="AG245" s="30"/>
      <c r="AH245" s="188"/>
      <c r="AI245" s="188"/>
      <c r="AJ245" s="188"/>
    </row>
    <row r="246" spans="1:36" ht="15" hidden="1" customHeight="1" x14ac:dyDescent="0.15">
      <c r="A246" s="14" t="s">
        <v>6</v>
      </c>
      <c r="B246" s="15" t="s">
        <v>7</v>
      </c>
      <c r="C246" s="16" t="s">
        <v>563</v>
      </c>
      <c r="D246" s="17" t="s">
        <v>677</v>
      </c>
      <c r="E246" s="18" t="s">
        <v>880</v>
      </c>
      <c r="F246" s="19">
        <v>24055</v>
      </c>
      <c r="G246" s="32">
        <f>IF(OR($C246="",$C246="DIR",$C246="ARB"),0,IF($C246="LOI",175,IF($C246="BAB",90,IF($C246="FIT",190,IF($F246&lt;=VALUE("01/01/2005"),220,IF($F246&lt;=VALUE("01/01/2008"),190,IF($F246&lt;=VALUE("01/01/2012"),170,IF($F246&lt;=VALUE("01/01/2014"),160,145))))))))</f>
        <v>175</v>
      </c>
      <c r="H246" s="12" t="s">
        <v>30</v>
      </c>
      <c r="I246" s="33">
        <f>IF(OR(H246="Non",H246=""),G246,MAX(0,G246-15))</f>
        <v>175</v>
      </c>
      <c r="J246" s="11"/>
      <c r="K246" s="34">
        <f>SUM(N246,S246,X246)</f>
        <v>175</v>
      </c>
      <c r="L246" s="35">
        <f>IF(D246="","",I246-K246)</f>
        <v>0</v>
      </c>
      <c r="M246" s="37" t="s">
        <v>107</v>
      </c>
      <c r="N246" s="38">
        <v>175</v>
      </c>
      <c r="O246" s="150" t="s">
        <v>881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>IF(OR(AC246&lt;&gt;"Oui",C246&lt;&gt;"JOU"),"",IF(F246&lt;VALUE("01/01/2006"),154,IF(F246&lt;VALUE("01/01/2010"),79,0)))</f>
        <v/>
      </c>
      <c r="AE246" s="28"/>
      <c r="AF246" s="29"/>
      <c r="AG246" s="30"/>
      <c r="AH246" s="188"/>
      <c r="AI246" s="188"/>
      <c r="AJ246" s="188"/>
    </row>
    <row r="247" spans="1:36" ht="15" hidden="1" customHeight="1" x14ac:dyDescent="0.15">
      <c r="A247" s="14" t="s">
        <v>6</v>
      </c>
      <c r="B247" s="15" t="s">
        <v>7</v>
      </c>
      <c r="C247" s="16" t="s">
        <v>563</v>
      </c>
      <c r="D247" s="17" t="s">
        <v>882</v>
      </c>
      <c r="E247" s="18" t="s">
        <v>883</v>
      </c>
      <c r="F247" s="19">
        <v>26750</v>
      </c>
      <c r="G247" s="32">
        <f>IF(OR($C247="",$C247="DIR",$C247="ARB"),0,IF($C247="LOI",175,IF($C247="BAB",90,IF($C247="FIT",190,IF($F247&lt;=VALUE("01/01/2005"),220,IF($F247&lt;=VALUE("01/01/2008"),190,IF($F247&lt;=VALUE("01/01/2012"),170,IF($F247&lt;=VALUE("01/01/2014"),160,145))))))))</f>
        <v>175</v>
      </c>
      <c r="H247" s="12" t="s">
        <v>30</v>
      </c>
      <c r="I247" s="33">
        <f>IF(OR(H247="Non",H247=""),G247,MAX(0,G247-15))</f>
        <v>175</v>
      </c>
      <c r="J247" s="11"/>
      <c r="K247" s="34">
        <f>SUM(N247,S247,X247)</f>
        <v>175</v>
      </c>
      <c r="L247" s="35">
        <f>IF(D247="","",I247-K247)</f>
        <v>0</v>
      </c>
      <c r="M247" s="37" t="s">
        <v>107</v>
      </c>
      <c r="N247" s="38">
        <v>175</v>
      </c>
      <c r="O247" s="150" t="s">
        <v>884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>IF(OR(AC247&lt;&gt;"Oui",C247&lt;&gt;"JOU"),"",IF(F247&lt;VALUE("01/01/2006"),154,IF(F247&lt;VALUE("01/01/2010"),79,0)))</f>
        <v/>
      </c>
      <c r="AE247" s="28"/>
      <c r="AF247" s="29"/>
      <c r="AG247" s="30"/>
      <c r="AH247" s="188"/>
      <c r="AI247" s="188"/>
      <c r="AJ247" s="188"/>
    </row>
    <row r="248" spans="1:36" ht="15" hidden="1" customHeight="1" x14ac:dyDescent="0.15">
      <c r="A248" s="14" t="s">
        <v>8</v>
      </c>
      <c r="B248" s="15" t="s">
        <v>7</v>
      </c>
      <c r="C248" s="16" t="s">
        <v>704</v>
      </c>
      <c r="D248" s="17" t="s">
        <v>885</v>
      </c>
      <c r="E248" s="18" t="s">
        <v>886</v>
      </c>
      <c r="F248" s="19">
        <v>35942</v>
      </c>
      <c r="G248" s="32">
        <f>IF(OR($C248="",$C248="DIR",$C248="ARB"),0,IF($C248="LOI",175,IF($C248="BAB",90,IF($C248="FIT",190,IF($F248&lt;=VALUE("01/01/2005"),220,IF($F248&lt;=VALUE("01/01/2008"),190,IF($F248&lt;=VALUE("01/01/2012"),170,IF($F248&lt;=VALUE("01/01/2014"),160,145))))))))</f>
        <v>190</v>
      </c>
      <c r="H248" s="12" t="s">
        <v>30</v>
      </c>
      <c r="I248" s="33">
        <f>IF(OR(H248="Non",H248=""),G248,MAX(0,G248-15))</f>
        <v>190</v>
      </c>
      <c r="J248" s="11"/>
      <c r="K248" s="34">
        <f>SUM(N248,S248,X248)</f>
        <v>175</v>
      </c>
      <c r="L248" s="35">
        <f>IF(D248="","",I248-K248)</f>
        <v>15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>IF(OR(AC248&lt;&gt;"Oui",C248&lt;&gt;"JOU"),"",IF(F248&lt;VALUE("01/01/2006"),154,IF(F248&lt;VALUE("01/01/2010"),79,0)))</f>
        <v/>
      </c>
      <c r="AE248" s="28"/>
      <c r="AF248" s="29"/>
      <c r="AG248" s="30"/>
      <c r="AH248" s="188"/>
      <c r="AI248" s="188"/>
      <c r="AJ248" s="188"/>
    </row>
    <row r="249" spans="1:36" ht="15" hidden="1" customHeight="1" x14ac:dyDescent="0.15">
      <c r="A249" s="14" t="s">
        <v>8</v>
      </c>
      <c r="B249" s="15" t="s">
        <v>63</v>
      </c>
      <c r="C249" s="16" t="s">
        <v>704</v>
      </c>
      <c r="D249" s="17" t="s">
        <v>887</v>
      </c>
      <c r="E249" s="18" t="s">
        <v>608</v>
      </c>
      <c r="F249" s="19">
        <v>28400</v>
      </c>
      <c r="G249" s="32">
        <f>IF(OR($C249="",$C249="DIR",$C249="ARB"),0,IF($C249="LOI",175,IF($C249="BAB",90,IF($C249="FIT",190,IF($F249&lt;=VALUE("01/01/2005"),220,IF($F249&lt;=VALUE("01/01/2008"),190,IF($F249&lt;=VALUE("01/01/2012"),170,IF($F249&lt;=VALUE("01/01/2014"),160,145))))))))</f>
        <v>190</v>
      </c>
      <c r="H249" s="12" t="s">
        <v>30</v>
      </c>
      <c r="I249" s="33">
        <f>IF(OR(H249="Non",H249=""),G249,MAX(0,G249-15))</f>
        <v>190</v>
      </c>
      <c r="J249" s="11"/>
      <c r="K249" s="34">
        <f>SUM(N249,S249,X249)</f>
        <v>190</v>
      </c>
      <c r="L249" s="35">
        <f>IF(D249="","",I249-K249)</f>
        <v>0</v>
      </c>
      <c r="M249" s="37" t="s">
        <v>107</v>
      </c>
      <c r="N249" s="38">
        <v>190</v>
      </c>
      <c r="O249" s="150" t="s">
        <v>888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>IF(OR(AC249&lt;&gt;"Oui",C249&lt;&gt;"JOU"),"",IF(F249&lt;VALUE("01/01/2006"),154,IF(F249&lt;VALUE("01/01/2010"),79,0)))</f>
        <v/>
      </c>
      <c r="AE249" s="28"/>
      <c r="AF249" s="29"/>
      <c r="AG249" s="30"/>
      <c r="AH249" s="188"/>
      <c r="AI249" s="188"/>
      <c r="AJ249" s="188"/>
    </row>
    <row r="250" spans="1:36" ht="15" hidden="1" customHeight="1" x14ac:dyDescent="0.15">
      <c r="A250" s="14" t="s">
        <v>8</v>
      </c>
      <c r="B250" s="15" t="s">
        <v>7</v>
      </c>
      <c r="C250" s="16" t="s">
        <v>47</v>
      </c>
      <c r="D250" s="17" t="s">
        <v>889</v>
      </c>
      <c r="E250" s="18" t="s">
        <v>890</v>
      </c>
      <c r="F250" s="19">
        <v>40224</v>
      </c>
      <c r="G250" s="32">
        <f>IF(OR($C250="",$C250="DIR",$C250="ARB"),0,IF($C250="LOI",175,IF($C250="BAB",90,IF($C250="FIT",190,IF($F250&lt;=VALUE("01/01/2005"),220,IF($F250&lt;=VALUE("01/01/2008"),190,IF($F250&lt;=VALUE("01/01/2012"),170,IF($F250&lt;=VALUE("01/01/2014"),160,145))))))))</f>
        <v>170</v>
      </c>
      <c r="H250" s="12" t="s">
        <v>30</v>
      </c>
      <c r="I250" s="33">
        <f>IF(OR(H250="Non",H250=""),G250,MAX(0,G250-15))</f>
        <v>170</v>
      </c>
      <c r="J250" s="11"/>
      <c r="K250" s="34">
        <f>SUM(N250,S250,X250)</f>
        <v>170</v>
      </c>
      <c r="L250" s="35">
        <f>IF(D250="","",I250-K250)</f>
        <v>0</v>
      </c>
      <c r="M250" s="37" t="s">
        <v>107</v>
      </c>
      <c r="N250" s="38">
        <v>170</v>
      </c>
      <c r="O250" s="150" t="s">
        <v>891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>IF(OR(AC250&lt;&gt;"Oui",C250&lt;&gt;"JOU"),"",IF(F250&lt;VALUE("01/01/2006"),154,IF(F250&lt;VALUE("01/01/2010"),79,0)))</f>
        <v/>
      </c>
      <c r="AE250" s="28"/>
      <c r="AF250" s="29"/>
      <c r="AG250" s="30"/>
      <c r="AH250" s="188" t="s">
        <v>948</v>
      </c>
      <c r="AI250" s="188" t="s">
        <v>949</v>
      </c>
      <c r="AJ250" s="188"/>
    </row>
    <row r="251" spans="1:36" ht="15" hidden="1" customHeight="1" x14ac:dyDescent="0.15">
      <c r="A251" s="14" t="s">
        <v>8</v>
      </c>
      <c r="B251" s="15" t="s">
        <v>7</v>
      </c>
      <c r="C251" s="16" t="s">
        <v>47</v>
      </c>
      <c r="D251" s="17" t="s">
        <v>894</v>
      </c>
      <c r="E251" s="18" t="s">
        <v>895</v>
      </c>
      <c r="F251" s="19">
        <v>40501</v>
      </c>
      <c r="G251" s="32">
        <f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>IF(OR(H251="Non",H251=""),G251,MAX(0,G251-15))</f>
        <v>170</v>
      </c>
      <c r="J251" s="11"/>
      <c r="K251" s="34">
        <f>SUM(N251,S251,X251)</f>
        <v>150</v>
      </c>
      <c r="L251" s="35">
        <f>IF(D251="","",I251-K251)</f>
        <v>20</v>
      </c>
      <c r="M251" s="37" t="s">
        <v>107</v>
      </c>
      <c r="N251" s="38">
        <v>50</v>
      </c>
      <c r="O251" s="150" t="s">
        <v>897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898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1010</v>
      </c>
      <c r="AI251" s="188"/>
      <c r="AJ251" s="188"/>
    </row>
    <row r="252" spans="1:36" ht="15" hidden="1" customHeight="1" x14ac:dyDescent="0.15">
      <c r="A252" s="14" t="s">
        <v>8</v>
      </c>
      <c r="B252" s="15" t="s">
        <v>7</v>
      </c>
      <c r="C252" s="16" t="s">
        <v>47</v>
      </c>
      <c r="D252" s="17" t="s">
        <v>894</v>
      </c>
      <c r="E252" s="18" t="s">
        <v>896</v>
      </c>
      <c r="F252" s="19">
        <v>39973</v>
      </c>
      <c r="G252" s="32">
        <f>IF(OR($C252="",$C252="DIR",$C252="ARB"),0,IF($C252="LOI",175,IF($C252="BAB",90,IF($C252="FIT",190,IF($F252&lt;=VALUE("01/01/2005"),220,IF($F252&lt;=VALUE("01/01/2008"),190,IF($F252&lt;=VALUE("01/01/2012"),170,IF($F252&lt;=VALUE("01/01/2014"),160,145))))))))</f>
        <v>170</v>
      </c>
      <c r="H252" s="12" t="s">
        <v>46</v>
      </c>
      <c r="I252" s="33">
        <f>IF(OR(H252="Non",H252=""),G252,MAX(0,G252-15))</f>
        <v>155</v>
      </c>
      <c r="J252" s="11"/>
      <c r="K252" s="34">
        <f>SUM(N252,S252,X252)</f>
        <v>175</v>
      </c>
      <c r="L252" s="35">
        <f>IF(D252="","",I252-K252)</f>
        <v>-20</v>
      </c>
      <c r="M252" s="37" t="s">
        <v>107</v>
      </c>
      <c r="N252" s="38">
        <v>50</v>
      </c>
      <c r="O252" s="150" t="s">
        <v>899</v>
      </c>
      <c r="P252" s="146" t="s">
        <v>900</v>
      </c>
      <c r="Q252" s="39"/>
      <c r="R252" s="199" t="s">
        <v>107</v>
      </c>
      <c r="S252" s="200">
        <v>75</v>
      </c>
      <c r="T252" s="201" t="s">
        <v>901</v>
      </c>
      <c r="U252" s="202" t="s">
        <v>902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>IF(OR(AC252&lt;&gt;"Oui",C252&lt;&gt;"JOU"),"",IF(F252&lt;VALUE("01/01/2006"),154,IF(F252&lt;VALUE("01/01/2010"),79,0)))</f>
        <v/>
      </c>
      <c r="AE252" s="28"/>
      <c r="AF252" s="29"/>
      <c r="AG252" s="30"/>
      <c r="AH252" s="188" t="s">
        <v>1010</v>
      </c>
      <c r="AI252" s="188"/>
      <c r="AJ252" s="188"/>
    </row>
    <row r="253" spans="1:36" ht="15" hidden="1" customHeight="1" x14ac:dyDescent="0.15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904</v>
      </c>
      <c r="F253" s="19">
        <v>37058</v>
      </c>
      <c r="G253" s="32">
        <f>IF(OR($C253="",$C253="DIR",$C253="ARB"),0,IF($C253="LOI",175,IF($C253="BAB",90,IF($C253="FIT",190,IF($F253&lt;=VALUE("01/01/2005"),220,IF($F253&lt;=VALUE("01/01/2008"),190,IF($F253&lt;=VALUE("01/01/2012"),170,IF($F253&lt;=VALUE("01/01/2014"),160,145))))))))</f>
        <v>220</v>
      </c>
      <c r="H253" s="12" t="s">
        <v>46</v>
      </c>
      <c r="I253" s="33">
        <f>IF(OR(H253="Non",H253=""),G253,MAX(0,G253-15))</f>
        <v>205</v>
      </c>
      <c r="J253" s="11"/>
      <c r="K253" s="34">
        <f>SUM(N253,S253,X253)</f>
        <v>75</v>
      </c>
      <c r="L253" s="35">
        <f>IF(D253="","",I253-K253)</f>
        <v>130</v>
      </c>
      <c r="M253" s="37" t="s">
        <v>144</v>
      </c>
      <c r="N253" s="38">
        <v>0</v>
      </c>
      <c r="O253" s="150"/>
      <c r="P253" s="146"/>
      <c r="Q253" s="39"/>
      <c r="R253" s="199" t="s">
        <v>144</v>
      </c>
      <c r="S253" s="200">
        <v>75</v>
      </c>
      <c r="T253" s="201"/>
      <c r="U253" s="202" t="s">
        <v>133</v>
      </c>
      <c r="V253" s="203">
        <v>44865</v>
      </c>
      <c r="W253" s="236"/>
      <c r="X253" s="237"/>
      <c r="Y253" s="238"/>
      <c r="Z253" s="239"/>
      <c r="AA253" s="240"/>
      <c r="AB253" s="26"/>
      <c r="AC253" s="27"/>
      <c r="AD253" s="36" t="str">
        <f>IF(OR(AC253&lt;&gt;"Oui",C253&lt;&gt;"JOU"),"",IF(F253&lt;VALUE("01/01/2006"),154,IF(F253&lt;VALUE("01/01/2010"),79,0)))</f>
        <v/>
      </c>
      <c r="AE253" s="28"/>
      <c r="AF253" s="29"/>
      <c r="AG253" s="30"/>
      <c r="AH253" s="188"/>
      <c r="AI253" s="188"/>
      <c r="AJ253" s="188"/>
    </row>
    <row r="254" spans="1:36" ht="15" hidden="1" customHeight="1" x14ac:dyDescent="0.15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>IF(OR($C254="",$C254="DIR",$C254="ARB"),0,IF($C254="LOI",175,IF($C254="BAB",90,IF($C254="FIT",190,IF($F254&lt;=VALUE("01/01/2005"),220,IF($F254&lt;=VALUE("01/01/2008"),190,IF($F254&lt;=VALUE("01/01/2012"),170,IF($F254&lt;=VALUE("01/01/2014"),160,145))))))))</f>
        <v>0</v>
      </c>
      <c r="H254" s="12" t="s">
        <v>30</v>
      </c>
      <c r="I254" s="33">
        <f>IF(OR(H254="Non",H254=""),G254,MAX(0,G254-15))</f>
        <v>0</v>
      </c>
      <c r="J254" s="11"/>
      <c r="K254" s="34">
        <f>SUM(N254,S254,X254)</f>
        <v>0</v>
      </c>
      <c r="L254" s="35">
        <f>IF(D254="","",I254-K254)</f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>IF(OR(AC254&lt;&gt;"Oui",C254&lt;&gt;"JOU"),"",IF(F254&lt;VALUE("01/01/2006"),154,IF(F254&lt;VALUE("01/01/2010"),79,0)))</f>
        <v/>
      </c>
      <c r="AE254" s="28"/>
      <c r="AF254" s="29"/>
      <c r="AG254" s="30"/>
      <c r="AH254" s="188"/>
      <c r="AI254" s="188"/>
      <c r="AJ254" s="188"/>
    </row>
    <row r="255" spans="1:36" ht="15" hidden="1" customHeight="1" x14ac:dyDescent="0.15">
      <c r="A255" s="14" t="s">
        <v>6</v>
      </c>
      <c r="B255" s="15" t="s">
        <v>7</v>
      </c>
      <c r="C255" s="16" t="s">
        <v>47</v>
      </c>
      <c r="D255" s="17" t="s">
        <v>905</v>
      </c>
      <c r="E255" s="18" t="s">
        <v>906</v>
      </c>
      <c r="F255" s="19">
        <v>31783</v>
      </c>
      <c r="G255" s="32">
        <f>IF(OR($C255="",$C255="DIR",$C255="ARB"),0,IF($C255="LOI",175,IF($C255="BAB",90,IF($C255="FIT",190,IF($F255&lt;=VALUE("01/01/2005"),220,IF($F255&lt;=VALUE("01/01/2008"),190,IF($F255&lt;=VALUE("01/01/2012"),170,IF($F255&lt;=VALUE("01/01/2014"),160,145))))))))</f>
        <v>220</v>
      </c>
      <c r="H255" s="12" t="s">
        <v>30</v>
      </c>
      <c r="I255" s="33">
        <f>IF(OR(H255="Non",H255=""),G255,MAX(0,G255-15))</f>
        <v>220</v>
      </c>
      <c r="J255" s="11"/>
      <c r="K255" s="34">
        <f>SUM(N255,S255,X255)</f>
        <v>220</v>
      </c>
      <c r="L255" s="35">
        <f>IF(D255="","",I255-K255)</f>
        <v>0</v>
      </c>
      <c r="M255" s="37" t="s">
        <v>107</v>
      </c>
      <c r="N255" s="38">
        <v>220</v>
      </c>
      <c r="O255" s="150" t="s">
        <v>907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>IF(OR(AC255&lt;&gt;"Oui",C255&lt;&gt;"JOU"),"",IF(F255&lt;VALUE("01/01/2006"),154,IF(F255&lt;VALUE("01/01/2010"),79,0)))</f>
        <v/>
      </c>
      <c r="AE255" s="28"/>
      <c r="AF255" s="29"/>
      <c r="AG255" s="30"/>
      <c r="AH255" s="188" t="s">
        <v>1014</v>
      </c>
      <c r="AI255" s="188"/>
      <c r="AJ255" s="188"/>
    </row>
    <row r="256" spans="1:36" ht="15" hidden="1" customHeight="1" x14ac:dyDescent="0.15">
      <c r="A256" s="14" t="s">
        <v>8</v>
      </c>
      <c r="B256" s="15" t="s">
        <v>7</v>
      </c>
      <c r="C256" s="16" t="s">
        <v>9</v>
      </c>
      <c r="D256" s="17" t="s">
        <v>908</v>
      </c>
      <c r="E256" s="18" t="s">
        <v>909</v>
      </c>
      <c r="F256" s="19">
        <v>36613</v>
      </c>
      <c r="G256" s="32">
        <f>IF(OR($C256="",$C256="DIR",$C256="ARB"),0,IF($C256="LOI",175,IF($C256="BAB",90,IF($C256="FIT",190,IF($F256&lt;=VALUE("01/01/2005"),220,IF($F256&lt;=VALUE("01/01/2008"),190,IF($F256&lt;=VALUE("01/01/2012"),170,IF($F256&lt;=VALUE("01/01/2014"),160,145))))))))</f>
        <v>0</v>
      </c>
      <c r="H256" s="12" t="s">
        <v>30</v>
      </c>
      <c r="I256" s="33">
        <f>IF(OR(H256="Non",H256=""),G256,MAX(0,G256-15))</f>
        <v>0</v>
      </c>
      <c r="J256" s="11"/>
      <c r="K256" s="34">
        <f>SUM(N256,S256,X256)</f>
        <v>0</v>
      </c>
      <c r="L256" s="35">
        <f>IF(D256="","",I256-K256)</f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>IF(OR(AC256&lt;&gt;"Oui",C256&lt;&gt;"JOU"),"",IF(F256&lt;VALUE("01/01/2006"),154,IF(F256&lt;VALUE("01/01/2010"),79,0)))</f>
        <v/>
      </c>
      <c r="AE256" s="28"/>
      <c r="AF256" s="29"/>
      <c r="AG256" s="30"/>
      <c r="AH256" s="188" t="s">
        <v>958</v>
      </c>
      <c r="AI256" s="188"/>
      <c r="AJ256" s="188"/>
    </row>
    <row r="257" spans="1:36" ht="15" hidden="1" customHeight="1" x14ac:dyDescent="0.15">
      <c r="A257" s="14" t="s">
        <v>6</v>
      </c>
      <c r="B257" s="15" t="s">
        <v>7</v>
      </c>
      <c r="C257" s="16" t="s">
        <v>47</v>
      </c>
      <c r="D257" s="17" t="s">
        <v>910</v>
      </c>
      <c r="E257" s="18" t="s">
        <v>911</v>
      </c>
      <c r="F257" s="19">
        <v>27965</v>
      </c>
      <c r="G257" s="32">
        <f>IF(OR($C257="",$C257="DIR",$C257="ARB"),0,IF($C257="LOI",175,IF($C257="BAB",90,IF($C257="FIT",190,IF($F257&lt;=VALUE("01/01/2005"),220,IF($F257&lt;=VALUE("01/01/2008"),190,IF($F257&lt;=VALUE("01/01/2012"),170,IF($F257&lt;=VALUE("01/01/2014"),160,145))))))))</f>
        <v>220</v>
      </c>
      <c r="H257" s="12" t="s">
        <v>30</v>
      </c>
      <c r="I257" s="33">
        <f>IF(OR(H257="Non",H257=""),G257,MAX(0,G257-15))</f>
        <v>220</v>
      </c>
      <c r="J257" s="11"/>
      <c r="K257" s="34">
        <f>SUM(N257,S257,X257)</f>
        <v>220</v>
      </c>
      <c r="L257" s="35">
        <f>IF(D257="","",I257-K257)</f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>IF(OR(AC257&lt;&gt;"Oui",C257&lt;&gt;"JOU"),"",IF(F257&lt;VALUE("01/01/2006"),154,IF(F257&lt;VALUE("01/01/2010"),79,0)))</f>
        <v/>
      </c>
      <c r="AE257" s="28"/>
      <c r="AF257" s="29"/>
      <c r="AG257" s="30"/>
      <c r="AH257" s="188" t="s">
        <v>1017</v>
      </c>
      <c r="AI257" s="188"/>
      <c r="AJ257" s="188"/>
    </row>
    <row r="258" spans="1:36" ht="15" hidden="1" customHeight="1" x14ac:dyDescent="0.15">
      <c r="A258" s="14" t="s">
        <v>6</v>
      </c>
      <c r="B258" s="15" t="s">
        <v>7</v>
      </c>
      <c r="C258" s="16" t="s">
        <v>47</v>
      </c>
      <c r="D258" s="17" t="s">
        <v>912</v>
      </c>
      <c r="E258" s="18" t="s">
        <v>913</v>
      </c>
      <c r="F258" s="19">
        <v>41003</v>
      </c>
      <c r="G258" s="32">
        <f>IF(OR($C258="",$C258="DIR",$C258="ARB"),0,IF($C258="LOI",175,IF($C258="BAB",90,IF($C258="FIT",190,IF($F258&lt;=VALUE("01/01/2005"),220,IF($F258&lt;=VALUE("01/01/2008"),190,IF($F258&lt;=VALUE("01/01/2012"),170,IF($F258&lt;=VALUE("01/01/2014"),160,145))))))))</f>
        <v>160</v>
      </c>
      <c r="H258" s="12" t="s">
        <v>30</v>
      </c>
      <c r="I258" s="33">
        <f>IF(OR(H258="Non",H258=""),G258,MAX(0,G258-15))</f>
        <v>160</v>
      </c>
      <c r="J258" s="11"/>
      <c r="K258" s="34">
        <f>SUM(N258,S258,X258)</f>
        <v>170</v>
      </c>
      <c r="L258" s="35">
        <f>IF(D258="","",I258-K258)</f>
        <v>-10</v>
      </c>
      <c r="M258" s="37" t="s">
        <v>107</v>
      </c>
      <c r="N258" s="38">
        <v>57</v>
      </c>
      <c r="O258" s="150" t="s">
        <v>914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915</v>
      </c>
      <c r="U258" s="202" t="s">
        <v>150</v>
      </c>
      <c r="V258" s="203"/>
      <c r="W258" s="236" t="s">
        <v>107</v>
      </c>
      <c r="X258" s="237">
        <v>56</v>
      </c>
      <c r="Y258" s="238" t="s">
        <v>916</v>
      </c>
      <c r="Z258" s="239"/>
      <c r="AA258" s="240"/>
      <c r="AB258" s="26"/>
      <c r="AC258" s="27"/>
      <c r="AD258" s="36" t="str">
        <f>IF(OR(AC258&lt;&gt;"Oui",C258&lt;&gt;"JOU"),"",IF(F258&lt;VALUE("01/01/2006"),154,IF(F258&lt;VALUE("01/01/2010"),79,0)))</f>
        <v/>
      </c>
      <c r="AE258" s="28"/>
      <c r="AF258" s="29"/>
      <c r="AG258" s="30"/>
      <c r="AH258" s="188"/>
      <c r="AI258" s="188"/>
      <c r="AJ258" s="188"/>
    </row>
    <row r="259" spans="1:36" ht="15" hidden="1" customHeight="1" x14ac:dyDescent="0.15">
      <c r="A259" s="14" t="s">
        <v>8</v>
      </c>
      <c r="B259" s="15" t="s">
        <v>7</v>
      </c>
      <c r="C259" s="16" t="s">
        <v>47</v>
      </c>
      <c r="D259" s="17" t="s">
        <v>917</v>
      </c>
      <c r="E259" s="18" t="s">
        <v>918</v>
      </c>
      <c r="F259" s="19">
        <v>38778</v>
      </c>
      <c r="G259" s="32">
        <f>IF(OR($C259="",$C259="DIR",$C259="ARB"),0,IF($C259="LOI",175,IF($C259="BAB",90,IF($C259="FIT",190,IF($F259&lt;=VALUE("01/01/2005"),220,IF($F259&lt;=VALUE("01/01/2008"),190,IF($F259&lt;=VALUE("01/01/2012"),170,IF($F259&lt;=VALUE("01/01/2014"),160,145))))))))</f>
        <v>190</v>
      </c>
      <c r="H259" s="12" t="s">
        <v>30</v>
      </c>
      <c r="I259" s="33">
        <f>IF(OR(H259="Non",H259=""),G259,MAX(0,G259-15))</f>
        <v>190</v>
      </c>
      <c r="J259" s="11"/>
      <c r="K259" s="34">
        <f>SUM(N259,S259,X259)</f>
        <v>190</v>
      </c>
      <c r="L259" s="35">
        <f>IF(D259="","",I259-K259)</f>
        <v>0</v>
      </c>
      <c r="M259" s="37" t="s">
        <v>107</v>
      </c>
      <c r="N259" s="38">
        <v>70</v>
      </c>
      <c r="O259" s="150" t="s">
        <v>919</v>
      </c>
      <c r="P259" s="146" t="s">
        <v>151</v>
      </c>
      <c r="Q259" s="39"/>
      <c r="R259" s="199" t="s">
        <v>107</v>
      </c>
      <c r="S259" s="200">
        <v>70</v>
      </c>
      <c r="T259" s="201" t="s">
        <v>920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>IF(OR(AC259&lt;&gt;"Oui",C259&lt;&gt;"JOU"),"",IF(F259&lt;VALUE("01/01/2006"),154,IF(F259&lt;VALUE("01/01/2010"),79,0)))</f>
        <v/>
      </c>
      <c r="AE259" s="28"/>
      <c r="AF259" s="29"/>
      <c r="AG259" s="30"/>
      <c r="AH259" s="188"/>
      <c r="AI259" s="188"/>
      <c r="AJ259" s="188"/>
    </row>
    <row r="260" spans="1:36" ht="15" hidden="1" customHeight="1" x14ac:dyDescent="0.15">
      <c r="A260" s="14" t="s">
        <v>6</v>
      </c>
      <c r="B260" s="15" t="s">
        <v>7</v>
      </c>
      <c r="C260" s="16" t="s">
        <v>47</v>
      </c>
      <c r="D260" s="17" t="s">
        <v>921</v>
      </c>
      <c r="E260" s="18" t="s">
        <v>523</v>
      </c>
      <c r="F260" s="19">
        <v>33613</v>
      </c>
      <c r="G260" s="32">
        <f>IF(OR($C260="",$C260="DIR",$C260="ARB"),0,IF($C260="LOI",175,IF($C260="BAB",90,IF($C260="FIT",190,IF($F260&lt;=VALUE("01/01/2005"),220,IF($F260&lt;=VALUE("01/01/2008"),190,IF($F260&lt;=VALUE("01/01/2012"),170,IF($F260&lt;=VALUE("01/01/2014"),160,145))))))))</f>
        <v>220</v>
      </c>
      <c r="H260" s="12" t="s">
        <v>46</v>
      </c>
      <c r="I260" s="33">
        <f>IF(OR(H260="Non",H260=""),G260,MAX(0,G260-15))</f>
        <v>205</v>
      </c>
      <c r="J260" s="11"/>
      <c r="K260" s="34">
        <f>SUM(N260,S260,X260)</f>
        <v>205</v>
      </c>
      <c r="L260" s="35">
        <f>IF(D260="","",I260-K260)</f>
        <v>0</v>
      </c>
      <c r="M260" s="37" t="s">
        <v>107</v>
      </c>
      <c r="N260" s="38">
        <v>50</v>
      </c>
      <c r="O260" s="150" t="s">
        <v>922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923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>IF(OR(AC260&lt;&gt;"Oui",C260&lt;&gt;"JOU"),"",IF(F260&lt;VALUE("01/01/2006"),154,IF(F260&lt;VALUE("01/01/2010"),79,0)))</f>
        <v/>
      </c>
      <c r="AE260" s="28"/>
      <c r="AF260" s="29"/>
      <c r="AG260" s="30"/>
      <c r="AH260" s="188" t="s">
        <v>1045</v>
      </c>
      <c r="AI260" s="188"/>
      <c r="AJ260" s="188"/>
    </row>
    <row r="261" spans="1:36" ht="15" hidden="1" customHeight="1" x14ac:dyDescent="0.15">
      <c r="A261" s="14" t="s">
        <v>8</v>
      </c>
      <c r="B261" s="15" t="s">
        <v>7</v>
      </c>
      <c r="C261" s="16" t="s">
        <v>47</v>
      </c>
      <c r="D261" s="17" t="s">
        <v>924</v>
      </c>
      <c r="E261" s="18" t="s">
        <v>925</v>
      </c>
      <c r="F261" s="19">
        <v>39681</v>
      </c>
      <c r="G261" s="32">
        <f>IF(OR($C261="",$C261="DIR",$C261="ARB"),0,IF($C261="LOI",175,IF($C261="BAB",90,IF($C261="FIT",190,IF($F261&lt;=VALUE("01/01/2005"),220,IF($F261&lt;=VALUE("01/01/2008"),190,IF($F261&lt;=VALUE("01/01/2012"),170,IF($F261&lt;=VALUE("01/01/2014"),160,145))))))))</f>
        <v>170</v>
      </c>
      <c r="H261" s="12" t="s">
        <v>30</v>
      </c>
      <c r="I261" s="33">
        <f>IF(OR(H261="Non",H261=""),G261,MAX(0,G261-15))</f>
        <v>170</v>
      </c>
      <c r="J261" s="11"/>
      <c r="K261" s="34">
        <f>SUM(N261,S261,X261)</f>
        <v>170</v>
      </c>
      <c r="L261" s="35">
        <f>IF(D261="","",I261-K261)</f>
        <v>0</v>
      </c>
      <c r="M261" s="37" t="s">
        <v>107</v>
      </c>
      <c r="N261" s="38">
        <v>170</v>
      </c>
      <c r="O261" s="150" t="s">
        <v>926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>IF(OR(AC261&lt;&gt;"Oui",C261&lt;&gt;"JOU"),"",IF(F261&lt;VALUE("01/01/2006"),154,IF(F261&lt;VALUE("01/01/2010"),79,0)))</f>
        <v/>
      </c>
      <c r="AE261" s="28"/>
      <c r="AF261" s="29"/>
      <c r="AG261" s="30"/>
      <c r="AH261" s="188" t="s">
        <v>1000</v>
      </c>
      <c r="AI261" s="188" t="s">
        <v>1001</v>
      </c>
      <c r="AJ261" s="188"/>
    </row>
    <row r="262" spans="1:36" ht="15" hidden="1" customHeight="1" x14ac:dyDescent="0.15">
      <c r="A262" s="14" t="s">
        <v>6</v>
      </c>
      <c r="B262" s="15" t="s">
        <v>7</v>
      </c>
      <c r="C262" s="16" t="s">
        <v>9</v>
      </c>
      <c r="D262" s="17" t="s">
        <v>927</v>
      </c>
      <c r="E262" s="18" t="s">
        <v>307</v>
      </c>
      <c r="F262" s="19">
        <v>29494</v>
      </c>
      <c r="G262" s="32">
        <f>IF(OR($C262="",$C262="DIR",$C262="ARB"),0,IF($C262="LOI",175,IF($C262="BAB",90,IF($C262="FIT",190,IF($F262&lt;=VALUE("01/01/2005"),220,IF($F262&lt;=VALUE("01/01/2008"),190,IF($F262&lt;=VALUE("01/01/2012"),170,IF($F262&lt;=VALUE("01/01/2014"),160,145))))))))</f>
        <v>0</v>
      </c>
      <c r="H262" s="12" t="s">
        <v>30</v>
      </c>
      <c r="I262" s="33">
        <f>IF(OR(H262="Non",H262=""),G262,MAX(0,G262-15))</f>
        <v>0</v>
      </c>
      <c r="J262" s="11"/>
      <c r="K262" s="34">
        <f>SUM(N262,S262,X262)</f>
        <v>0</v>
      </c>
      <c r="L262" s="35">
        <f>IF(D262="","",I262-K262)</f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>IF(OR(AC262&lt;&gt;"Oui",C262&lt;&gt;"JOU"),"",IF(F262&lt;VALUE("01/01/2006"),154,IF(F262&lt;VALUE("01/01/2010"),79,0)))</f>
        <v/>
      </c>
      <c r="AE262" s="28"/>
      <c r="AF262" s="29"/>
      <c r="AG262" s="30"/>
      <c r="AH262" s="188"/>
      <c r="AI262" s="188"/>
      <c r="AJ262" s="188"/>
    </row>
    <row r="263" spans="1:36" ht="15" hidden="1" customHeight="1" x14ac:dyDescent="0.15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928</v>
      </c>
      <c r="F263" s="19">
        <v>40157</v>
      </c>
      <c r="G263" s="32">
        <f>IF(OR($C263="",$C263="DIR",$C263="ARB"),0,IF($C263="LOI",175,IF($C263="BAB",90,IF($C263="FIT",190,IF($F263&lt;=VALUE("01/01/2005"),220,IF($F263&lt;=VALUE("01/01/2008"),190,IF($F263&lt;=VALUE("01/01/2012"),170,IF($F263&lt;=VALUE("01/01/2014"),160,145))))))))</f>
        <v>170</v>
      </c>
      <c r="H263" s="12" t="s">
        <v>30</v>
      </c>
      <c r="I263" s="33">
        <f>IF(OR(H263="Non",H263=""),G263,MAX(0,G263-15))</f>
        <v>170</v>
      </c>
      <c r="J263" s="11"/>
      <c r="K263" s="34">
        <f>SUM(N263,S263,X263)</f>
        <v>170</v>
      </c>
      <c r="L263" s="35">
        <f>IF(D263="","",I263-K263)</f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>IF(OR(AC263&lt;&gt;"Oui",C263&lt;&gt;"JOU"),"",IF(F263&lt;VALUE("01/01/2006"),154,IF(F263&lt;VALUE("01/01/2010"),79,0)))</f>
        <v/>
      </c>
      <c r="AE263" s="28"/>
      <c r="AF263" s="29"/>
      <c r="AG263" s="30"/>
      <c r="AH263" s="188"/>
      <c r="AI263" s="188"/>
      <c r="AJ263" s="188"/>
    </row>
    <row r="264" spans="1:36" ht="15" hidden="1" customHeight="1" x14ac:dyDescent="0.15">
      <c r="A264" s="14" t="s">
        <v>8</v>
      </c>
      <c r="B264" s="15" t="s">
        <v>7</v>
      </c>
      <c r="C264" s="16" t="s">
        <v>47</v>
      </c>
      <c r="D264" s="17" t="s">
        <v>929</v>
      </c>
      <c r="E264" s="18" t="s">
        <v>930</v>
      </c>
      <c r="F264" s="19">
        <v>40943</v>
      </c>
      <c r="G264" s="32">
        <f>IF(OR($C264="",$C264="DIR",$C264="ARB"),0,IF($C264="LOI",175,IF($C264="BAB",90,IF($C264="FIT",190,IF($F264&lt;=VALUE("01/01/2005"),220,IF($F264&lt;=VALUE("01/01/2008"),190,IF($F264&lt;=VALUE("01/01/2012"),170,IF($F264&lt;=VALUE("01/01/2014"),160,145))))))))</f>
        <v>160</v>
      </c>
      <c r="H264" s="12" t="s">
        <v>30</v>
      </c>
      <c r="I264" s="33">
        <f>IF(OR(H264="Non",H264=""),G264,MAX(0,G264-15))</f>
        <v>160</v>
      </c>
      <c r="J264" s="11"/>
      <c r="K264" s="34">
        <f>SUM(N264,S264,X264)</f>
        <v>160</v>
      </c>
      <c r="L264" s="35">
        <f>IF(D264="","",I264-K264)</f>
        <v>0</v>
      </c>
      <c r="M264" s="37" t="s">
        <v>107</v>
      </c>
      <c r="N264" s="38">
        <v>110</v>
      </c>
      <c r="O264" s="150" t="s">
        <v>931</v>
      </c>
      <c r="P264" s="146" t="s">
        <v>133</v>
      </c>
      <c r="Q264" s="39">
        <v>44853</v>
      </c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>IF(OR(AC264&lt;&gt;"Oui",C264&lt;&gt;"JOU"),"",IF(F264&lt;VALUE("01/01/2006"),154,IF(F264&lt;VALUE("01/01/2010"),79,0)))</f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15">
      <c r="A265" s="14" t="s">
        <v>8</v>
      </c>
      <c r="B265" s="15" t="s">
        <v>7</v>
      </c>
      <c r="C265" s="16" t="s">
        <v>47</v>
      </c>
      <c r="D265" s="17" t="s">
        <v>828</v>
      </c>
      <c r="E265" s="18" t="s">
        <v>785</v>
      </c>
      <c r="F265" s="19">
        <v>42315</v>
      </c>
      <c r="G265" s="32">
        <f>IF(OR($C265="",$C265="DIR",$C265="ARB"),0,IF($C265="LOI",175,IF($C265="BAB",90,IF($C265="FIT",190,IF($F265&lt;=VALUE("01/01/2005"),220,IF($F265&lt;=VALUE("01/01/2008"),190,IF($F265&lt;=VALUE("01/01/2012"),170,IF($F265&lt;=VALUE("01/01/2014"),160,145))))))))</f>
        <v>145</v>
      </c>
      <c r="H265" s="12" t="s">
        <v>30</v>
      </c>
      <c r="I265" s="33">
        <f>IF(OR(H265="Non",H265=""),G265,MAX(0,G265-15))</f>
        <v>145</v>
      </c>
      <c r="J265" s="11"/>
      <c r="K265" s="34">
        <f>SUM(N265,S265,X265)</f>
        <v>145</v>
      </c>
      <c r="L265" s="35">
        <f>IF(D265="","",I265-K265)</f>
        <v>0</v>
      </c>
      <c r="M265" s="37" t="s">
        <v>107</v>
      </c>
      <c r="N265" s="38">
        <v>145</v>
      </c>
      <c r="O265" s="150" t="s">
        <v>160</v>
      </c>
      <c r="P265" s="146" t="s">
        <v>125</v>
      </c>
      <c r="Q265" s="39">
        <v>44831</v>
      </c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>IF(OR(AC265&lt;&gt;"Oui",C265&lt;&gt;"JOU"),"",IF(F265&lt;VALUE("01/01/2006"),154,IF(F265&lt;VALUE("01/01/2010"),79,0)))</f>
        <v/>
      </c>
      <c r="AE265" s="28"/>
      <c r="AF265" s="29"/>
      <c r="AG265" s="30"/>
      <c r="AH265" s="187"/>
      <c r="AI265" s="187"/>
      <c r="AJ265" s="187"/>
    </row>
    <row r="266" spans="1:36" ht="15" hidden="1" customHeight="1" x14ac:dyDescent="0.15">
      <c r="A266" s="14" t="s">
        <v>8</v>
      </c>
      <c r="B266" s="15" t="s">
        <v>7</v>
      </c>
      <c r="C266" s="16" t="s">
        <v>704</v>
      </c>
      <c r="D266" s="17" t="s">
        <v>934</v>
      </c>
      <c r="E266" s="18" t="s">
        <v>53</v>
      </c>
      <c r="F266" s="19">
        <v>35985</v>
      </c>
      <c r="G266" s="32">
        <f>IF(OR($C266="",$C266="DIR",$C266="ARB"),0,IF($C266="LOI",175,IF($C266="BAB",90,IF($C266="FIT",190,IF($F266&lt;=VALUE("01/01/2005"),220,IF($F266&lt;=VALUE("01/01/2008"),190,IF($F266&lt;=VALUE("01/01/2012"),170,IF($F266&lt;=VALUE("01/01/2014"),160,145))))))))</f>
        <v>190</v>
      </c>
      <c r="H266" s="12" t="s">
        <v>30</v>
      </c>
      <c r="I266" s="33">
        <f>IF(OR(H266="Non",H266=""),G266,MAX(0,G266-15))</f>
        <v>190</v>
      </c>
      <c r="J266" s="11"/>
      <c r="K266" s="34">
        <f>SUM(N266,S266,X266)</f>
        <v>175</v>
      </c>
      <c r="L266" s="35">
        <f>IF(D266="","",I266-K266)</f>
        <v>15</v>
      </c>
      <c r="M266" s="37" t="s">
        <v>107</v>
      </c>
      <c r="N266" s="38">
        <v>175</v>
      </c>
      <c r="O266" s="150" t="s">
        <v>935</v>
      </c>
      <c r="P266" s="146" t="s">
        <v>133</v>
      </c>
      <c r="Q266" s="39">
        <v>44853</v>
      </c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>IF(OR(AC266&lt;&gt;"Oui",C266&lt;&gt;"JOU"),"",IF(F266&lt;VALUE("01/01/2006"),154,IF(F266&lt;VALUE("01/01/2010"),79,0)))</f>
        <v/>
      </c>
      <c r="AE266" s="28"/>
      <c r="AF266" s="29"/>
      <c r="AG266" s="30"/>
      <c r="AH266" s="188"/>
      <c r="AI266" s="188"/>
      <c r="AJ266" s="188"/>
    </row>
    <row r="267" spans="1:36" ht="15" hidden="1" customHeight="1" x14ac:dyDescent="0.15">
      <c r="A267" s="14" t="s">
        <v>6</v>
      </c>
      <c r="B267" s="15" t="s">
        <v>7</v>
      </c>
      <c r="C267" s="16" t="s">
        <v>563</v>
      </c>
      <c r="D267" s="17" t="s">
        <v>1065</v>
      </c>
      <c r="E267" s="18" t="s">
        <v>366</v>
      </c>
      <c r="F267" s="19">
        <v>29692</v>
      </c>
      <c r="G267" s="32">
        <f>IF(OR($C267="",$C267="DIR",$C267="ARB"),0,IF($C267="LOI",175,IF($C267="BAB",90,IF($C267="FIT",190,IF($F267&lt;=VALUE("01/01/2005"),220,IF($F267&lt;=VALUE("01/01/2008"),190,IF($F267&lt;=VALUE("01/01/2012"),170,IF($F267&lt;=VALUE("01/01/2014"),160,145))))))))</f>
        <v>175</v>
      </c>
      <c r="H267" s="12" t="s">
        <v>30</v>
      </c>
      <c r="I267" s="33">
        <f>IF(OR(H267="Non",H267=""),G267,MAX(0,G267-15))</f>
        <v>175</v>
      </c>
      <c r="J267" s="11"/>
      <c r="K267" s="34">
        <f>SUM(N267,S267,X267)</f>
        <v>175</v>
      </c>
      <c r="L267" s="35">
        <f>IF(D267="","",I267-K267)</f>
        <v>0</v>
      </c>
      <c r="M267" s="37" t="s">
        <v>107</v>
      </c>
      <c r="N267" s="38">
        <v>175</v>
      </c>
      <c r="O267" s="150" t="s">
        <v>936</v>
      </c>
      <c r="P267" s="146" t="s">
        <v>133</v>
      </c>
      <c r="Q267" s="39">
        <v>44853</v>
      </c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>IF(OR(AC267&lt;&gt;"Oui",C267&lt;&gt;"JOU"),"",IF(F267&lt;VALUE("01/01/2006"),154,IF(F267&lt;VALUE("01/01/2010"),79,0)))</f>
        <v/>
      </c>
      <c r="AE267" s="28"/>
      <c r="AF267" s="29"/>
      <c r="AG267" s="30"/>
      <c r="AH267" s="188"/>
      <c r="AI267" s="188"/>
      <c r="AJ267" s="188"/>
    </row>
    <row r="268" spans="1:36" ht="15" hidden="1" customHeight="1" x14ac:dyDescent="0.15">
      <c r="A268" s="14" t="s">
        <v>8</v>
      </c>
      <c r="B268" s="15" t="s">
        <v>63</v>
      </c>
      <c r="C268" s="16" t="s">
        <v>563</v>
      </c>
      <c r="D268" s="17" t="s">
        <v>937</v>
      </c>
      <c r="E268" s="18" t="s">
        <v>938</v>
      </c>
      <c r="F268" s="19">
        <v>32748</v>
      </c>
      <c r="G268" s="32">
        <f>IF(OR($C268="",$C268="DIR",$C268="ARB"),0,IF($C268="LOI",175,IF($C268="BAB",90,IF($C268="FIT",190,IF($F268&lt;=VALUE("01/01/2005"),220,IF($F268&lt;=VALUE("01/01/2008"),190,IF($F268&lt;=VALUE("01/01/2012"),170,IF($F268&lt;=VALUE("01/01/2014"),160,145))))))))</f>
        <v>175</v>
      </c>
      <c r="H268" s="12" t="s">
        <v>30</v>
      </c>
      <c r="I268" s="33">
        <f>IF(OR(H268="Non",H268=""),G268,MAX(0,G268-15))</f>
        <v>175</v>
      </c>
      <c r="J268" s="11"/>
      <c r="K268" s="34">
        <f>SUM(N268,S268,X268)</f>
        <v>175</v>
      </c>
      <c r="L268" s="35">
        <f>IF(D268="","",I268-K268)</f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>IF(OR(AC268&lt;&gt;"Oui",C268&lt;&gt;"JOU"),"",IF(F268&lt;VALUE("01/01/2006"),154,IF(F268&lt;VALUE("01/01/2010"),79,0)))</f>
        <v/>
      </c>
      <c r="AE268" s="28"/>
      <c r="AF268" s="29"/>
      <c r="AG268" s="30"/>
      <c r="AH268" s="188"/>
      <c r="AI268" s="188"/>
      <c r="AJ268" s="188"/>
    </row>
    <row r="269" spans="1:36" ht="15" hidden="1" customHeight="1" x14ac:dyDescent="0.15">
      <c r="A269" s="14" t="s">
        <v>8</v>
      </c>
      <c r="B269" s="15" t="s">
        <v>7</v>
      </c>
      <c r="C269" s="16" t="s">
        <v>47</v>
      </c>
      <c r="D269" s="17" t="s">
        <v>939</v>
      </c>
      <c r="E269" s="18" t="s">
        <v>940</v>
      </c>
      <c r="F269" s="19">
        <v>41319</v>
      </c>
      <c r="G269" s="32">
        <f>IF(OR($C269="",$C269="DIR",$C269="ARB"),0,IF($C269="LOI",175,IF($C269="BAB",90,IF($C269="FIT",190,IF($F269&lt;=VALUE("01/01/2005"),220,IF($F269&lt;=VALUE("01/01/2008"),190,IF($F269&lt;=VALUE("01/01/2012"),170,IF($F269&lt;=VALUE("01/01/2014"),160,145))))))))</f>
        <v>160</v>
      </c>
      <c r="H269" s="12" t="s">
        <v>30</v>
      </c>
      <c r="I269" s="33">
        <f>IF(OR(H269="Non",H269=""),G269,MAX(0,G269-15))</f>
        <v>160</v>
      </c>
      <c r="J269" s="11"/>
      <c r="K269" s="34">
        <f>SUM(N269,S269,X269)</f>
        <v>160</v>
      </c>
      <c r="L269" s="35">
        <f>IF(D269="","",I269-K269)</f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>IF(OR(AC269&lt;&gt;"Oui",C269&lt;&gt;"JOU"),"",IF(F269&lt;VALUE("01/01/2006"),154,IF(F269&lt;VALUE("01/01/2010"),79,0)))</f>
        <v/>
      </c>
      <c r="AE269" s="28"/>
      <c r="AF269" s="29"/>
      <c r="AG269" s="30"/>
      <c r="AH269" s="188"/>
      <c r="AI269" s="188"/>
      <c r="AJ269" s="188"/>
    </row>
    <row r="270" spans="1:36" ht="15" hidden="1" customHeight="1" x14ac:dyDescent="0.15">
      <c r="A270" s="14" t="s">
        <v>6</v>
      </c>
      <c r="B270" s="15" t="s">
        <v>7</v>
      </c>
      <c r="C270" s="16" t="s">
        <v>563</v>
      </c>
      <c r="D270" s="17" t="s">
        <v>941</v>
      </c>
      <c r="E270" s="18" t="s">
        <v>942</v>
      </c>
      <c r="F270" s="19">
        <v>35933</v>
      </c>
      <c r="G270" s="32">
        <f>IF(OR($C270="",$C270="DIR",$C270="ARB"),0,IF($C270="LOI",175,IF($C270="BAB",90,IF($C270="FIT",190,IF($F270&lt;=VALUE("01/01/2005"),220,IF($F270&lt;=VALUE("01/01/2008"),190,IF($F270&lt;=VALUE("01/01/2012"),170,IF($F270&lt;=VALUE("01/01/2014"),160,145))))))))</f>
        <v>175</v>
      </c>
      <c r="H270" s="12" t="s">
        <v>30</v>
      </c>
      <c r="I270" s="33">
        <f>IF(OR(H270="Non",H270=""),G270,MAX(0,G270-15))</f>
        <v>175</v>
      </c>
      <c r="J270" s="11"/>
      <c r="K270" s="34">
        <f>SUM(N270,S270,X270)</f>
        <v>175</v>
      </c>
      <c r="L270" s="35">
        <f>IF(D270="","",I270-K270)</f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>IF(OR(AC270&lt;&gt;"Oui",C270&lt;&gt;"JOU"),"",IF(F270&lt;VALUE("01/01/2006"),154,IF(F270&lt;VALUE("01/01/2010"),79,0)))</f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15">
      <c r="A271" s="14" t="s">
        <v>8</v>
      </c>
      <c r="B271" s="15" t="s">
        <v>7</v>
      </c>
      <c r="C271" s="16" t="s">
        <v>47</v>
      </c>
      <c r="D271" s="17" t="s">
        <v>853</v>
      </c>
      <c r="E271" s="18" t="s">
        <v>854</v>
      </c>
      <c r="F271" s="19">
        <v>42318</v>
      </c>
      <c r="G271" s="32">
        <f>IF(OR($C271="",$C271="DIR",$C271="ARB"),0,IF($C271="LOI",175,IF($C271="BAB",90,IF($C271="FIT",190,IF($F271&lt;=VALUE("01/01/2005"),220,IF($F271&lt;=VALUE("01/01/2008"),190,IF($F271&lt;=VALUE("01/01/2012"),170,IF($F271&lt;=VALUE("01/01/2014"),160,145))))))))</f>
        <v>145</v>
      </c>
      <c r="H271" s="12" t="s">
        <v>30</v>
      </c>
      <c r="I271" s="33">
        <f>IF(OR(H271="Non",H271=""),G271,MAX(0,G271-15))</f>
        <v>145</v>
      </c>
      <c r="J271" s="11"/>
      <c r="K271" s="34">
        <f>SUM(N271,S271,X271)</f>
        <v>240</v>
      </c>
      <c r="L271" s="35">
        <f>IF(D271="","",I271-K271)</f>
        <v>-95</v>
      </c>
      <c r="M271" s="37" t="s">
        <v>107</v>
      </c>
      <c r="N271" s="38">
        <v>190</v>
      </c>
      <c r="O271" s="150" t="s">
        <v>856</v>
      </c>
      <c r="P271" s="146" t="s">
        <v>125</v>
      </c>
      <c r="Q271" s="39">
        <v>44831</v>
      </c>
      <c r="R271" s="199" t="s">
        <v>460</v>
      </c>
      <c r="S271" s="200">
        <v>50</v>
      </c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>IF(OR(AC271&lt;&gt;"Oui",C271&lt;&gt;"JOU"),"",IF(F271&lt;VALUE("01/01/2006"),154,IF(F271&lt;VALUE("01/01/2010"),79,0)))</f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15">
      <c r="A272" s="14" t="s">
        <v>6</v>
      </c>
      <c r="B272" s="15" t="s">
        <v>7</v>
      </c>
      <c r="C272" s="16" t="s">
        <v>47</v>
      </c>
      <c r="D272" s="17" t="s">
        <v>1059</v>
      </c>
      <c r="E272" s="18" t="s">
        <v>1060</v>
      </c>
      <c r="F272" s="19">
        <v>42334</v>
      </c>
      <c r="G272" s="32">
        <f>IF(OR($C272="",$C272="DIR",$C272="ARB"),0,IF($C272="LOI",175,IF($C272="BAB",90,IF($C272="FIT",190,IF($F272&lt;=VALUE("01/01/2005"),220,IF($F272&lt;=VALUE("01/01/2008"),190,IF($F272&lt;=VALUE("01/01/2012"),170,IF($F272&lt;=VALUE("01/01/2014"),160,145))))))))</f>
        <v>145</v>
      </c>
      <c r="H272" s="12" t="s">
        <v>30</v>
      </c>
      <c r="I272" s="33">
        <f>IF(OR(H272="Non",H272=""),G272,MAX(0,G272-15))</f>
        <v>145</v>
      </c>
      <c r="J272" s="11"/>
      <c r="K272" s="34">
        <f>SUM(N272,S272,X272)</f>
        <v>145</v>
      </c>
      <c r="L272" s="35">
        <f>IF(D272="","",I272-K272)</f>
        <v>0</v>
      </c>
      <c r="M272" s="37" t="s">
        <v>153</v>
      </c>
      <c r="N272" s="38">
        <v>145</v>
      </c>
      <c r="O272" s="150"/>
      <c r="P272" s="146"/>
      <c r="Q272" s="39"/>
      <c r="R272" s="199"/>
      <c r="S272" s="200"/>
      <c r="T272" s="201"/>
      <c r="U272" s="202"/>
      <c r="V272" s="203"/>
      <c r="W272" s="236"/>
      <c r="X272" s="237"/>
      <c r="Y272" s="238"/>
      <c r="Z272" s="239"/>
      <c r="AA272" s="240"/>
      <c r="AB272" s="26"/>
      <c r="AC272" s="27"/>
      <c r="AD272" s="36" t="str">
        <f>IF(OR(AC272&lt;&gt;"Oui",C272&lt;&gt;"JOU"),"",IF(F272&lt;VALUE("01/01/2006"),154,IF(F272&lt;VALUE("01/01/2010"),79,0)))</f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15">
      <c r="A273" s="14" t="s">
        <v>8</v>
      </c>
      <c r="B273" s="15" t="s">
        <v>7</v>
      </c>
      <c r="C273" s="16" t="s">
        <v>47</v>
      </c>
      <c r="D273" s="17" t="s">
        <v>121</v>
      </c>
      <c r="E273" s="18" t="s">
        <v>1087</v>
      </c>
      <c r="F273" s="19">
        <v>42359</v>
      </c>
      <c r="G273" s="32">
        <f>IF(OR($C273="",$C273="DIR",$C273="ARB"),0,IF($C273="LOI",175,IF($C273="BAB",90,IF($C273="FIT",190,IF($F273&lt;=VALUE("01/01/2005"),220,IF($F273&lt;=VALUE("01/01/2008"),190,IF($F273&lt;=VALUE("01/01/2012"),170,IF($F273&lt;=VALUE("01/01/2014"),160,145))))))))</f>
        <v>145</v>
      </c>
      <c r="H273" s="12" t="s">
        <v>46</v>
      </c>
      <c r="I273" s="33">
        <f>IF(OR(H273="Non",H273=""),G273,MAX(0,G273-15))</f>
        <v>130</v>
      </c>
      <c r="J273" s="11"/>
      <c r="K273" s="34">
        <f>SUM(N273,S273,X273)</f>
        <v>130</v>
      </c>
      <c r="L273" s="35">
        <f>IF(D273="","",I273-K273)</f>
        <v>0</v>
      </c>
      <c r="M273" s="37" t="s">
        <v>107</v>
      </c>
      <c r="N273" s="38">
        <v>130</v>
      </c>
      <c r="O273" s="150" t="s">
        <v>1088</v>
      </c>
      <c r="P273" s="146" t="s">
        <v>151</v>
      </c>
      <c r="Q273" s="39"/>
      <c r="R273" s="199"/>
      <c r="S273" s="200"/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>IF(OR(AC273&lt;&gt;"Oui",C273&lt;&gt;"JOU"),"",IF(F273&lt;VALUE("01/01/2006"),154,IF(F273&lt;VALUE("01/01/2010"),79,0)))</f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15">
      <c r="A274" s="14" t="s">
        <v>6</v>
      </c>
      <c r="B274" s="15" t="s">
        <v>7</v>
      </c>
      <c r="C274" s="16" t="s">
        <v>47</v>
      </c>
      <c r="D274" s="17" t="s">
        <v>303</v>
      </c>
      <c r="E274" s="18" t="s">
        <v>304</v>
      </c>
      <c r="F274" s="19">
        <v>42440</v>
      </c>
      <c r="G274" s="32">
        <f>IF(OR($C274="",$C274="DIR",$C274="ARB"),0,IF($C274="LOI",175,IF($C274="BAB",90,IF($C274="FIT",190,IF($F274&lt;=VALUE("01/01/2005"),220,IF($F274&lt;=VALUE("01/01/2008"),190,IF($F274&lt;=VALUE("01/01/2012"),170,IF($F274&lt;=VALUE("01/01/2014"),160,145))))))))</f>
        <v>145</v>
      </c>
      <c r="H274" s="12" t="s">
        <v>46</v>
      </c>
      <c r="I274" s="33">
        <f>IF(OR(H274="Non",H274=""),G274,MAX(0,G274-15))</f>
        <v>130</v>
      </c>
      <c r="J274" s="11" t="s">
        <v>341</v>
      </c>
      <c r="K274" s="34">
        <f>SUM(N274,S274,X274)</f>
        <v>0</v>
      </c>
      <c r="L274" s="35">
        <f>IF(D274="","",I274-K274)</f>
        <v>130</v>
      </c>
      <c r="M274" s="37"/>
      <c r="N274" s="38"/>
      <c r="O274" s="150"/>
      <c r="P274" s="146"/>
      <c r="Q274" s="39"/>
      <c r="R274" s="199"/>
      <c r="S274" s="200"/>
      <c r="T274" s="201"/>
      <c r="U274" s="202"/>
      <c r="V274" s="203"/>
      <c r="W274" s="236"/>
      <c r="X274" s="237"/>
      <c r="Y274" s="238"/>
      <c r="Z274" s="239"/>
      <c r="AA274" s="240"/>
      <c r="AB274" s="26"/>
      <c r="AC274" s="27"/>
      <c r="AD274" s="36" t="str">
        <f>IF(OR(AC274&lt;&gt;"Oui",C274&lt;&gt;"JOU"),"",IF(F274&lt;VALUE("01/01/2006"),154,IF(F274&lt;VALUE("01/01/2010"),79,0)))</f>
        <v/>
      </c>
      <c r="AE274" s="28"/>
      <c r="AF274" s="29"/>
      <c r="AG274" s="30"/>
      <c r="AH274" s="187" t="s">
        <v>315</v>
      </c>
      <c r="AI274" s="187"/>
      <c r="AJ274" s="187"/>
    </row>
    <row r="275" spans="1:36" ht="15" hidden="1" customHeight="1" x14ac:dyDescent="0.15">
      <c r="A275" s="14" t="s">
        <v>6</v>
      </c>
      <c r="B275" s="15" t="s">
        <v>7</v>
      </c>
      <c r="C275" s="16" t="s">
        <v>442</v>
      </c>
      <c r="D275" s="17" t="s">
        <v>990</v>
      </c>
      <c r="E275" s="18" t="s">
        <v>992</v>
      </c>
      <c r="F275" s="19">
        <v>42949</v>
      </c>
      <c r="G275" s="32">
        <f>IF(OR($C275="",$C275="DIR",$C275="ARB"),0,IF($C275="LOI",175,IF($C275="BAB",90,IF($C275="FIT",190,IF($F275&lt;=VALUE("01/01/2005"),220,IF($F275&lt;=VALUE("01/01/2008"),190,IF($F275&lt;=VALUE("01/01/2012"),170,IF($F275&lt;=VALUE("01/01/2014"),160,145))))))))</f>
        <v>90</v>
      </c>
      <c r="H275" s="12" t="s">
        <v>46</v>
      </c>
      <c r="I275" s="33">
        <f>IF(OR(H275="Non",H275=""),G275,MAX(0,G275-15))</f>
        <v>75</v>
      </c>
      <c r="J275" s="11"/>
      <c r="K275" s="34">
        <f>SUM(N275,S275,X275)</f>
        <v>0</v>
      </c>
      <c r="L275" s="35">
        <f>IF(D275="","",I275-K275)</f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>IF(OR(AC275&lt;&gt;"Oui",C275&lt;&gt;"JOU"),"",IF(F275&lt;VALUE("01/01/2006"),154,IF(F275&lt;VALUE("01/01/2010"),79,0)))</f>
        <v/>
      </c>
      <c r="AE275" s="28"/>
      <c r="AF275" s="29"/>
      <c r="AG275" s="30"/>
      <c r="AH275" s="188"/>
      <c r="AI275" s="188"/>
      <c r="AJ275" s="188"/>
    </row>
    <row r="276" spans="1:36" ht="15" hidden="1" customHeight="1" x14ac:dyDescent="0.15">
      <c r="A276" s="14" t="s">
        <v>6</v>
      </c>
      <c r="B276" s="15" t="s">
        <v>7</v>
      </c>
      <c r="C276" s="16" t="s">
        <v>47</v>
      </c>
      <c r="D276" s="17" t="s">
        <v>1018</v>
      </c>
      <c r="E276" s="18" t="s">
        <v>1019</v>
      </c>
      <c r="F276" s="19">
        <v>38490</v>
      </c>
      <c r="G276" s="32">
        <f>IF(OR($C276="",$C276="DIR",$C276="ARB"),0,IF($C276="LOI",175,IF($C276="BAB",90,IF($C276="FIT",190,IF($F276&lt;=VALUE("01/01/2005"),220,IF($F276&lt;=VALUE("01/01/2008"),190,IF($F276&lt;=VALUE("01/01/2012"),170,IF($F276&lt;=VALUE("01/01/2014"),160,145))))))))</f>
        <v>190</v>
      </c>
      <c r="H276" s="12" t="s">
        <v>30</v>
      </c>
      <c r="I276" s="33">
        <f>IF(OR(H276="Non",H276=""),G276,MAX(0,G276-15))</f>
        <v>190</v>
      </c>
      <c r="J276" s="11"/>
      <c r="K276" s="34">
        <f>SUM(N276,S276,X276)</f>
        <v>190</v>
      </c>
      <c r="L276" s="35">
        <f>IF(D276="","",I276-K276)</f>
        <v>0</v>
      </c>
      <c r="M276" s="37" t="s">
        <v>107</v>
      </c>
      <c r="N276" s="38">
        <v>64</v>
      </c>
      <c r="O276" s="150" t="s">
        <v>1020</v>
      </c>
      <c r="P276" s="146" t="s">
        <v>133</v>
      </c>
      <c r="Q276" s="39">
        <v>44853</v>
      </c>
      <c r="R276" s="199" t="s">
        <v>107</v>
      </c>
      <c r="S276" s="200">
        <v>63</v>
      </c>
      <c r="T276" s="201" t="s">
        <v>1021</v>
      </c>
      <c r="U276" s="202" t="s">
        <v>150</v>
      </c>
      <c r="V276" s="203"/>
      <c r="W276" s="236" t="s">
        <v>107</v>
      </c>
      <c r="X276" s="237">
        <v>63</v>
      </c>
      <c r="Y276" s="238" t="s">
        <v>1022</v>
      </c>
      <c r="Z276" s="239" t="s">
        <v>151</v>
      </c>
      <c r="AA276" s="240"/>
      <c r="AB276" s="26"/>
      <c r="AC276" s="27"/>
      <c r="AD276" s="36" t="str">
        <f>IF(OR(AC276&lt;&gt;"Oui",C276&lt;&gt;"JOU"),"",IF(F276&lt;VALUE("01/01/2006"),154,IF(F276&lt;VALUE("01/01/2010"),79,0)))</f>
        <v/>
      </c>
      <c r="AE276" s="28"/>
      <c r="AF276" s="29"/>
      <c r="AG276" s="30"/>
      <c r="AH276" s="188"/>
      <c r="AI276" s="188"/>
      <c r="AJ276" s="188"/>
    </row>
    <row r="277" spans="1:36" ht="15" hidden="1" customHeight="1" x14ac:dyDescent="0.15">
      <c r="A277" s="14" t="s">
        <v>6</v>
      </c>
      <c r="B277" s="15" t="s">
        <v>7</v>
      </c>
      <c r="C277" s="16" t="s">
        <v>442</v>
      </c>
      <c r="D277" s="17" t="s">
        <v>1023</v>
      </c>
      <c r="E277" s="18" t="s">
        <v>859</v>
      </c>
      <c r="F277" s="19">
        <v>42987</v>
      </c>
      <c r="G277" s="32">
        <f>IF(OR($C277="",$C277="DIR",$C277="ARB"),0,IF($C277="LOI",175,IF($C277="BAB",90,IF($C277="FIT",190,IF($F277&lt;=VALUE("01/01/2005"),220,IF($F277&lt;=VALUE("01/01/2008"),190,IF($F277&lt;=VALUE("01/01/2012"),170,IF($F277&lt;=VALUE("01/01/2014"),160,145))))))))</f>
        <v>90</v>
      </c>
      <c r="H277" s="12" t="s">
        <v>30</v>
      </c>
      <c r="I277" s="33">
        <f>IF(OR(H277="Non",H277=""),G277,MAX(0,G277-15))</f>
        <v>90</v>
      </c>
      <c r="J277" s="11"/>
      <c r="K277" s="34">
        <f>SUM(N277,S277,X277)</f>
        <v>90</v>
      </c>
      <c r="L277" s="35">
        <f>IF(D277="","",I277-K277)</f>
        <v>0</v>
      </c>
      <c r="M277" s="37" t="s">
        <v>107</v>
      </c>
      <c r="N277" s="38">
        <v>90</v>
      </c>
      <c r="O277" s="150" t="s">
        <v>1024</v>
      </c>
      <c r="P277" s="146" t="s">
        <v>133</v>
      </c>
      <c r="Q277" s="39">
        <v>44853</v>
      </c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hidden="1" customHeight="1" x14ac:dyDescent="0.15">
      <c r="A278" s="14" t="s">
        <v>8</v>
      </c>
      <c r="B278" s="15" t="s">
        <v>63</v>
      </c>
      <c r="C278" s="16" t="s">
        <v>442</v>
      </c>
      <c r="D278" s="17" t="s">
        <v>1025</v>
      </c>
      <c r="E278" s="18" t="s">
        <v>1026</v>
      </c>
      <c r="F278" s="19">
        <v>43352</v>
      </c>
      <c r="G278" s="32">
        <f>IF(OR($C278="",$C278="DIR",$C278="ARB"),0,IF($C278="LOI",175,IF($C278="BAB",90,IF($C278="FIT",190,IF($F278&lt;=VALUE("01/01/2005"),220,IF($F278&lt;=VALUE("01/01/2008"),190,IF($F278&lt;=VALUE("01/01/2012"),170,IF($F278&lt;=VALUE("01/01/2014"),160,145))))))))</f>
        <v>90</v>
      </c>
      <c r="H278" s="12" t="s">
        <v>30</v>
      </c>
      <c r="I278" s="33">
        <f>IF(OR(H278="Non",H278=""),G278,MAX(0,G278-15))</f>
        <v>90</v>
      </c>
      <c r="J278" s="11" t="s">
        <v>1040</v>
      </c>
      <c r="K278" s="34">
        <f>SUM(N278,S278,X278)</f>
        <v>90</v>
      </c>
      <c r="L278" s="35">
        <f>IF(D278="","",I278-K278)</f>
        <v>0</v>
      </c>
      <c r="M278" s="37" t="s">
        <v>107</v>
      </c>
      <c r="N278" s="38">
        <v>90</v>
      </c>
      <c r="O278" s="150" t="s">
        <v>1027</v>
      </c>
      <c r="P278" s="146" t="s">
        <v>133</v>
      </c>
      <c r="Q278" s="39">
        <v>44853</v>
      </c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>IF(OR(AC278&lt;&gt;"Oui",C278&lt;&gt;"JOU"),"",IF(F278&lt;VALUE("01/01/2006"),154,IF(F278&lt;VALUE("01/01/2010"),79,0)))</f>
        <v/>
      </c>
      <c r="AE278" s="28"/>
      <c r="AF278" s="29"/>
      <c r="AG278" s="30"/>
      <c r="AH278" s="188"/>
      <c r="AI278" s="188"/>
      <c r="AJ278" s="188"/>
    </row>
    <row r="279" spans="1:36" ht="15" hidden="1" customHeight="1" x14ac:dyDescent="0.15">
      <c r="A279" s="14" t="s">
        <v>8</v>
      </c>
      <c r="B279" s="15" t="s">
        <v>7</v>
      </c>
      <c r="C279" s="16" t="s">
        <v>442</v>
      </c>
      <c r="D279" s="17" t="s">
        <v>784</v>
      </c>
      <c r="E279" s="18" t="s">
        <v>1028</v>
      </c>
      <c r="F279" s="19">
        <v>43475</v>
      </c>
      <c r="G279" s="32">
        <f>IF(OR($C279="",$C279="DIR",$C279="ARB"),0,IF($C279="LOI",175,IF($C279="BAB",90,IF($C279="FIT",190,IF($F279&lt;=VALUE("01/01/2005"),220,IF($F279&lt;=VALUE("01/01/2008"),190,IF($F279&lt;=VALUE("01/01/2012"),170,IF($F279&lt;=VALUE("01/01/2014"),160,145))))))))</f>
        <v>90</v>
      </c>
      <c r="H279" s="12" t="s">
        <v>30</v>
      </c>
      <c r="I279" s="33">
        <f>IF(OR(H279="Non",H279=""),G279,MAX(0,G279-15))</f>
        <v>90</v>
      </c>
      <c r="J279" s="11"/>
      <c r="K279" s="34">
        <f>SUM(N279,S279,X279)</f>
        <v>175</v>
      </c>
      <c r="L279" s="35">
        <f>IF(D279="","",I279-K279)</f>
        <v>-85</v>
      </c>
      <c r="M279" s="37" t="s">
        <v>107</v>
      </c>
      <c r="N279" s="38">
        <v>175</v>
      </c>
      <c r="O279" s="150" t="s">
        <v>1029</v>
      </c>
      <c r="P279" s="146" t="s">
        <v>133</v>
      </c>
      <c r="Q279" s="39">
        <v>44853</v>
      </c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>IF(OR(AC279&lt;&gt;"Oui",C279&lt;&gt;"JOU"),"",IF(F279&lt;VALUE("01/01/2006"),154,IF(F279&lt;VALUE("01/01/2010"),79,0)))</f>
        <v/>
      </c>
      <c r="AE279" s="28"/>
      <c r="AF279" s="29"/>
      <c r="AG279" s="30"/>
      <c r="AH279" s="188"/>
      <c r="AI279" s="188"/>
      <c r="AJ279" s="188"/>
    </row>
    <row r="280" spans="1:36" ht="15" hidden="1" customHeight="1" x14ac:dyDescent="0.15">
      <c r="A280" s="14" t="s">
        <v>8</v>
      </c>
      <c r="B280" s="15" t="s">
        <v>7</v>
      </c>
      <c r="C280" s="16" t="s">
        <v>442</v>
      </c>
      <c r="D280" s="17" t="s">
        <v>784</v>
      </c>
      <c r="E280" s="18" t="s">
        <v>1030</v>
      </c>
      <c r="F280" s="19">
        <v>42820</v>
      </c>
      <c r="G280" s="32">
        <f>IF(OR($C280="",$C280="DIR",$C280="ARB"),0,IF($C280="LOI",175,IF($C280="BAB",90,IF($C280="FIT",190,IF($F280&lt;=VALUE("01/01/2005"),220,IF($F280&lt;=VALUE("01/01/2008"),190,IF($F280&lt;=VALUE("01/01/2012"),170,IF($F280&lt;=VALUE("01/01/2014"),160,145))))))))</f>
        <v>90</v>
      </c>
      <c r="H280" s="12" t="s">
        <v>46</v>
      </c>
      <c r="I280" s="33">
        <f>IF(OR(H280="Non",H280=""),G280,MAX(0,G280-15))</f>
        <v>75</v>
      </c>
      <c r="J280" s="11"/>
      <c r="K280" s="34">
        <f>SUM(N280,S280,X280)</f>
        <v>0</v>
      </c>
      <c r="L280" s="35">
        <f>IF(D280="","",I280-K280)</f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>IF(OR(AC280&lt;&gt;"Oui",C280&lt;&gt;"JOU"),"",IF(F280&lt;VALUE("01/01/2006"),154,IF(F280&lt;VALUE("01/01/2010"),79,0)))</f>
        <v/>
      </c>
      <c r="AE280" s="28"/>
      <c r="AF280" s="29"/>
      <c r="AG280" s="30"/>
      <c r="AH280" s="188"/>
      <c r="AI280" s="188"/>
      <c r="AJ280" s="188"/>
    </row>
    <row r="281" spans="1:36" ht="15" hidden="1" customHeight="1" x14ac:dyDescent="0.15">
      <c r="A281" s="14" t="s">
        <v>8</v>
      </c>
      <c r="B281" s="15" t="s">
        <v>7</v>
      </c>
      <c r="C281" s="16" t="s">
        <v>704</v>
      </c>
      <c r="D281" s="17" t="s">
        <v>1031</v>
      </c>
      <c r="E281" s="18" t="s">
        <v>1032</v>
      </c>
      <c r="F281" s="19">
        <v>27601</v>
      </c>
      <c r="G281" s="32">
        <f>IF(OR($C281="",$C281="DIR",$C281="ARB"),0,IF($C281="LOI",175,IF($C281="BAB",90,IF($C281="FIT",190,IF($F281&lt;=VALUE("01/01/2005"),220,IF($F281&lt;=VALUE("01/01/2008"),190,IF($F281&lt;=VALUE("01/01/2012"),170,IF($F281&lt;=VALUE("01/01/2014"),160,145))))))))</f>
        <v>190</v>
      </c>
      <c r="H281" s="12" t="s">
        <v>30</v>
      </c>
      <c r="I281" s="33">
        <f>IF(OR(H281="Non",H281=""),G281,MAX(0,G281-15))</f>
        <v>190</v>
      </c>
      <c r="J281" s="11"/>
      <c r="K281" s="34">
        <f>SUM(N281,S281,X281)</f>
        <v>175</v>
      </c>
      <c r="L281" s="35">
        <f>IF(D281="","",I281-K281)</f>
        <v>15</v>
      </c>
      <c r="M281" s="37" t="s">
        <v>107</v>
      </c>
      <c r="N281" s="38">
        <v>175</v>
      </c>
      <c r="O281" s="150" t="s">
        <v>1033</v>
      </c>
      <c r="P281" s="146" t="s">
        <v>133</v>
      </c>
      <c r="Q281" s="39">
        <v>44853</v>
      </c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>IF(OR(AC281&lt;&gt;"Oui",C281&lt;&gt;"JOU"),"",IF(F281&lt;VALUE("01/01/2006"),154,IF(F281&lt;VALUE("01/01/2010"),79,0)))</f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15">
      <c r="A282" s="14" t="s">
        <v>6</v>
      </c>
      <c r="B282" s="15" t="s">
        <v>7</v>
      </c>
      <c r="C282" s="16" t="s">
        <v>47</v>
      </c>
      <c r="D282" s="17" t="s">
        <v>544</v>
      </c>
      <c r="E282" s="18" t="s">
        <v>545</v>
      </c>
      <c r="F282" s="19">
        <v>42478</v>
      </c>
      <c r="G282" s="32">
        <f>IF(OR($C282="",$C282="DIR",$C282="ARB"),0,IF($C282="LOI",175,IF($C282="BAB",90,IF($C282="FIT",190,IF($F282&lt;=VALUE("01/01/2005"),220,IF($F282&lt;=VALUE("01/01/2008"),190,IF($F282&lt;=VALUE("01/01/2012"),170,IF($F282&lt;=VALUE("01/01/2014"),160,145))))))))</f>
        <v>145</v>
      </c>
      <c r="H282" s="12" t="s">
        <v>30</v>
      </c>
      <c r="I282" s="33">
        <f>IF(OR(H282="Non",H282=""),G282,MAX(0,G282-15))</f>
        <v>145</v>
      </c>
      <c r="J282" s="11" t="s">
        <v>546</v>
      </c>
      <c r="K282" s="34">
        <f>SUM(N282,S282,X282)</f>
        <v>145</v>
      </c>
      <c r="L282" s="35">
        <f>IF(D282="","",I282-K282)</f>
        <v>0</v>
      </c>
      <c r="M282" s="37" t="s">
        <v>107</v>
      </c>
      <c r="N282" s="38">
        <v>145</v>
      </c>
      <c r="O282" s="150" t="s">
        <v>547</v>
      </c>
      <c r="P282" s="146" t="s">
        <v>125</v>
      </c>
      <c r="Q282" s="39">
        <v>44809</v>
      </c>
      <c r="R282" s="199"/>
      <c r="S282" s="200"/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>IF(OR(AC282&lt;&gt;"Oui",C282&lt;&gt;"JOU"),"",IF(F282&lt;VALUE("01/01/2006"),154,IF(F282&lt;VALUE("01/01/2010"),79,0)))</f>
        <v/>
      </c>
      <c r="AE282" s="28"/>
      <c r="AF282" s="29"/>
      <c r="AG282" s="30"/>
      <c r="AH282" s="187" t="s">
        <v>548</v>
      </c>
      <c r="AI282" s="187" t="s">
        <v>549</v>
      </c>
      <c r="AJ282" s="187"/>
    </row>
    <row r="283" spans="1:36" ht="15" customHeight="1" x14ac:dyDescent="0.15">
      <c r="A283" s="14" t="s">
        <v>6</v>
      </c>
      <c r="B283" s="15" t="s">
        <v>7</v>
      </c>
      <c r="C283" s="16" t="s">
        <v>47</v>
      </c>
      <c r="D283" s="17" t="s">
        <v>260</v>
      </c>
      <c r="E283" s="18" t="s">
        <v>749</v>
      </c>
      <c r="F283" s="19">
        <v>42646</v>
      </c>
      <c r="G283" s="32">
        <f>IF(OR($C283="",$C283="DIR",$C283="ARB"),0,IF($C283="LOI",175,IF($C283="BAB",90,IF($C283="FIT",190,IF($F283&lt;=VALUE("01/01/2005"),220,IF($F283&lt;=VALUE("01/01/2008"),190,IF($F283&lt;=VALUE("01/01/2012"),170,IF($F283&lt;=VALUE("01/01/2014"),160,145))))))))</f>
        <v>145</v>
      </c>
      <c r="H283" s="12" t="s">
        <v>46</v>
      </c>
      <c r="I283" s="33">
        <f>IF(OR(H283="Non",H283=""),G283,MAX(0,G283-15))</f>
        <v>130</v>
      </c>
      <c r="J283" s="11"/>
      <c r="K283" s="34">
        <f>SUM(N283,S283,X283)</f>
        <v>130</v>
      </c>
      <c r="L283" s="35">
        <f>IF(D283="","",I283-K283)</f>
        <v>0</v>
      </c>
      <c r="M283" s="37" t="s">
        <v>107</v>
      </c>
      <c r="N283" s="38">
        <v>130</v>
      </c>
      <c r="O283" s="150" t="s">
        <v>750</v>
      </c>
      <c r="P283" s="146" t="s">
        <v>125</v>
      </c>
      <c r="Q283" s="39">
        <v>44827</v>
      </c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>IF(OR(AC283&lt;&gt;"Oui",C283&lt;&gt;"JOU"),"",IF(F283&lt;VALUE("01/01/2006"),154,IF(F283&lt;VALUE("01/01/2010"),79,0)))</f>
        <v/>
      </c>
      <c r="AE283" s="28"/>
      <c r="AF283" s="29"/>
      <c r="AG283" s="30"/>
      <c r="AH283" s="187" t="s">
        <v>1057</v>
      </c>
      <c r="AI283" s="187"/>
      <c r="AJ283" s="187"/>
    </row>
    <row r="284" spans="1:36" ht="15" hidden="1" customHeight="1" x14ac:dyDescent="0.15">
      <c r="A284" s="14" t="s">
        <v>6</v>
      </c>
      <c r="B284" s="15" t="s">
        <v>7</v>
      </c>
      <c r="C284" s="16" t="s">
        <v>442</v>
      </c>
      <c r="D284" s="17" t="s">
        <v>742</v>
      </c>
      <c r="E284" s="18" t="s">
        <v>1041</v>
      </c>
      <c r="F284" s="19">
        <v>43228</v>
      </c>
      <c r="G284" s="32">
        <f>IF(OR($C284="",$C284="DIR",$C284="ARB"),0,IF($C284="LOI",175,IF($C284="BAB",90,IF($C284="FIT",190,IF($F284&lt;=VALUE("01/01/2005"),220,IF($F284&lt;=VALUE("01/01/2008"),190,IF($F284&lt;=VALUE("01/01/2012"),170,IF($F284&lt;=VALUE("01/01/2014"),160,145))))))))</f>
        <v>90</v>
      </c>
      <c r="H284" s="12" t="s">
        <v>46</v>
      </c>
      <c r="I284" s="33">
        <f>IF(OR(H284="Non",H284=""),G284,MAX(0,G284-15))</f>
        <v>75</v>
      </c>
      <c r="J284" s="11"/>
      <c r="K284" s="34">
        <f>SUM(N284,S284,X284)</f>
        <v>150</v>
      </c>
      <c r="L284" s="35">
        <f>IF(D284="","",I284-K284)</f>
        <v>-75</v>
      </c>
      <c r="M284" s="37" t="s">
        <v>107</v>
      </c>
      <c r="N284" s="38">
        <v>150</v>
      </c>
      <c r="O284" s="150" t="s">
        <v>1043</v>
      </c>
      <c r="P284" s="146" t="s">
        <v>133</v>
      </c>
      <c r="Q284" s="39">
        <v>44853</v>
      </c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>IF(OR(AC284&lt;&gt;"Oui",C284&lt;&gt;"JOU"),"",IF(F284&lt;VALUE("01/01/2006"),154,IF(F284&lt;VALUE("01/01/2010"),79,0)))</f>
        <v/>
      </c>
      <c r="AE284" s="28"/>
      <c r="AF284" s="29"/>
      <c r="AG284" s="30"/>
      <c r="AH284" s="188"/>
      <c r="AI284" s="188"/>
      <c r="AJ284" s="188"/>
    </row>
    <row r="285" spans="1:36" ht="15" hidden="1" customHeight="1" x14ac:dyDescent="0.15">
      <c r="A285" s="14" t="s">
        <v>6</v>
      </c>
      <c r="B285" s="15" t="s">
        <v>7</v>
      </c>
      <c r="C285" s="16" t="s">
        <v>442</v>
      </c>
      <c r="D285" s="17" t="s">
        <v>742</v>
      </c>
      <c r="E285" s="18" t="s">
        <v>1042</v>
      </c>
      <c r="F285" s="19">
        <v>42897</v>
      </c>
      <c r="G285" s="32">
        <f>IF(OR($C285="",$C285="DIR",$C285="ARB"),0,IF($C285="LOI",175,IF($C285="BAB",90,IF($C285="FIT",190,IF($F285&lt;=VALUE("01/01/2005"),220,IF($F285&lt;=VALUE("01/01/2008"),190,IF($F285&lt;=VALUE("01/01/2012"),170,IF($F285&lt;=VALUE("01/01/2014"),160,145))))))))</f>
        <v>90</v>
      </c>
      <c r="H285" s="12" t="s">
        <v>46</v>
      </c>
      <c r="I285" s="33">
        <f>IF(OR(H285="Non",H285=""),G285,MAX(0,G285-15))</f>
        <v>75</v>
      </c>
      <c r="J285" s="11"/>
      <c r="K285" s="34">
        <f>SUM(N285,S285,X285)</f>
        <v>0</v>
      </c>
      <c r="L285" s="35">
        <f>IF(D285="","",I285-K285)</f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>IF(OR(AC285&lt;&gt;"Oui",C285&lt;&gt;"JOU"),"",IF(F285&lt;VALUE("01/01/2006"),154,IF(F285&lt;VALUE("01/01/2010"),79,0)))</f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15">
      <c r="A286" s="14" t="s">
        <v>8</v>
      </c>
      <c r="B286" s="15" t="s">
        <v>63</v>
      </c>
      <c r="C286" s="16" t="s">
        <v>47</v>
      </c>
      <c r="D286" s="17" t="s">
        <v>1034</v>
      </c>
      <c r="E286" s="18" t="s">
        <v>1035</v>
      </c>
      <c r="F286" s="19">
        <v>42685</v>
      </c>
      <c r="G286" s="32">
        <f>IF(OR($C286="",$C286="DIR",$C286="ARB"),0,IF($C286="LOI",175,IF($C286="BAB",90,IF($C286="FIT",190,IF($F286&lt;=VALUE("01/01/2005"),220,IF($F286&lt;=VALUE("01/01/2008"),190,IF($F286&lt;=VALUE("01/01/2012"),170,IF($F286&lt;=VALUE("01/01/2014"),160,145))))))))</f>
        <v>145</v>
      </c>
      <c r="H286" s="12" t="s">
        <v>30</v>
      </c>
      <c r="I286" s="33">
        <f>IF(OR(H286="Non",H286=""),G286,MAX(0,G286-15))</f>
        <v>145</v>
      </c>
      <c r="J286" s="11"/>
      <c r="K286" s="34">
        <f>SUM(N286,S286,X286)</f>
        <v>145</v>
      </c>
      <c r="L286" s="35">
        <f>IF(D286="","",I286-K286)</f>
        <v>0</v>
      </c>
      <c r="M286" s="37" t="s">
        <v>107</v>
      </c>
      <c r="N286" s="38">
        <v>95</v>
      </c>
      <c r="O286" s="150" t="s">
        <v>1036</v>
      </c>
      <c r="P286" s="146" t="s">
        <v>133</v>
      </c>
      <c r="Q286" s="39">
        <v>44853</v>
      </c>
      <c r="R286" s="199" t="s">
        <v>460</v>
      </c>
      <c r="S286" s="200">
        <v>50</v>
      </c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>IF(OR(AC286&lt;&gt;"Oui",C286&lt;&gt;"JOU"),"",IF(F286&lt;VALUE("01/01/2006"),154,IF(F286&lt;VALUE("01/01/2010"),79,0)))</f>
        <v/>
      </c>
      <c r="AE286" s="28"/>
      <c r="AF286" s="29"/>
      <c r="AG286" s="30"/>
      <c r="AH286" s="188"/>
      <c r="AI286" s="188"/>
      <c r="AJ286" s="188"/>
    </row>
    <row r="287" spans="1:36" ht="15" hidden="1" customHeight="1" x14ac:dyDescent="0.15">
      <c r="A287" s="14" t="s">
        <v>6</v>
      </c>
      <c r="B287" s="15" t="s">
        <v>7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>IF(OR($C287="",$C287="DIR",$C287="ARB"),0,IF($C287="LOI",175,IF($C287="BAB",90,IF($C287="FIT",190,IF($F287&lt;=VALUE("01/01/2005"),220,IF($F287&lt;=VALUE("01/01/2008"),190,IF($F287&lt;=VALUE("01/01/2012"),170,IF($F287&lt;=VALUE("01/01/2014"),160,145))))))))</f>
        <v>175</v>
      </c>
      <c r="H287" s="12" t="s">
        <v>46</v>
      </c>
      <c r="I287" s="33">
        <f>IF(OR(H287="Non",H287=""),G287,MAX(0,G287-15))</f>
        <v>160</v>
      </c>
      <c r="J287" s="11"/>
      <c r="K287" s="34">
        <f>SUM(N287,S287,X287)</f>
        <v>0</v>
      </c>
      <c r="L287" s="35">
        <f>IF(D287="","",I287-K287)</f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>IF(OR(AC287&lt;&gt;"Oui",C287&lt;&gt;"JOU"),"",IF(F287&lt;VALUE("01/01/2006"),154,IF(F287&lt;VALUE("01/01/2010"),79,0)))</f>
        <v/>
      </c>
      <c r="AE287" s="28"/>
      <c r="AF287" s="29"/>
      <c r="AG287" s="30"/>
      <c r="AH287" s="188"/>
      <c r="AI287" s="188"/>
      <c r="AJ287" s="188"/>
    </row>
    <row r="288" spans="1:36" ht="15" hidden="1" customHeight="1" x14ac:dyDescent="0.15">
      <c r="A288" s="14" t="s">
        <v>8</v>
      </c>
      <c r="B288" s="15" t="s">
        <v>7</v>
      </c>
      <c r="C288" s="16" t="s">
        <v>47</v>
      </c>
      <c r="D288" s="17" t="s">
        <v>1062</v>
      </c>
      <c r="E288" s="18" t="s">
        <v>1063</v>
      </c>
      <c r="F288" s="19">
        <v>41054</v>
      </c>
      <c r="G288" s="32">
        <f>IF(OR($C288="",$C288="DIR",$C288="ARB"),0,IF($C288="LOI",175,IF($C288="BAB",90,IF($C288="FIT",190,IF($F288&lt;=VALUE("01/01/2005"),220,IF($F288&lt;=VALUE("01/01/2008"),190,IF($F288&lt;=VALUE("01/01/2012"),170,IF($F288&lt;=VALUE("01/01/2014"),160,145))))))))</f>
        <v>160</v>
      </c>
      <c r="H288" s="12" t="s">
        <v>30</v>
      </c>
      <c r="I288" s="33">
        <f>IF(OR(H288="Non",H288=""),G288,MAX(0,G288-15))</f>
        <v>160</v>
      </c>
      <c r="J288" s="11"/>
      <c r="K288" s="34">
        <f>SUM(N288,S288,X288)</f>
        <v>160</v>
      </c>
      <c r="L288" s="35">
        <f>IF(D288="","",I288-K288)</f>
        <v>0</v>
      </c>
      <c r="M288" s="37" t="s">
        <v>107</v>
      </c>
      <c r="N288" s="38">
        <v>160</v>
      </c>
      <c r="O288" s="150" t="s">
        <v>1064</v>
      </c>
      <c r="P288" s="146" t="s">
        <v>133</v>
      </c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>IF(OR(AC288&lt;&gt;"Oui",C288&lt;&gt;"JOU"),"",IF(F288&lt;VALUE("01/01/2006"),154,IF(F288&lt;VALUE("01/01/2010"),79,0)))</f>
        <v/>
      </c>
      <c r="AE288" s="28"/>
      <c r="AF288" s="29"/>
      <c r="AG288" s="30"/>
      <c r="AH288" s="188"/>
      <c r="AI288" s="188"/>
      <c r="AJ288" s="188"/>
    </row>
    <row r="289" spans="1:36" ht="15" hidden="1" customHeight="1" x14ac:dyDescent="0.15">
      <c r="A289" s="14" t="s">
        <v>8</v>
      </c>
      <c r="B289" s="15" t="s">
        <v>7</v>
      </c>
      <c r="C289" s="16" t="s">
        <v>47</v>
      </c>
      <c r="D289" s="17" t="s">
        <v>530</v>
      </c>
      <c r="E289" s="18" t="s">
        <v>1067</v>
      </c>
      <c r="F289" s="19">
        <v>40983</v>
      </c>
      <c r="G289" s="32">
        <f>IF(OR($C289="",$C289="DIR",$C289="ARB"),0,IF($C289="LOI",175,IF($C289="BAB",90,IF($C289="FIT",190,IF($F289&lt;=VALUE("01/01/2005"),220,IF($F289&lt;=VALUE("01/01/2008"),190,IF($F289&lt;=VALUE("01/01/2012"),170,IF($F289&lt;=VALUE("01/01/2014"),160,145))))))))</f>
        <v>160</v>
      </c>
      <c r="H289" s="12" t="s">
        <v>46</v>
      </c>
      <c r="I289" s="33">
        <f>IF(OR(H289="Non",H289=""),G289,MAX(0,G289-15))</f>
        <v>145</v>
      </c>
      <c r="J289" s="11"/>
      <c r="K289" s="34">
        <f>SUM(N289,S289,X289)</f>
        <v>145</v>
      </c>
      <c r="L289" s="35">
        <f>IF(D289="","",I289-K289)</f>
        <v>0</v>
      </c>
      <c r="M289" s="37" t="s">
        <v>107</v>
      </c>
      <c r="N289" s="38">
        <v>145</v>
      </c>
      <c r="O289" s="150" t="s">
        <v>1068</v>
      </c>
      <c r="P289" s="146" t="s">
        <v>150</v>
      </c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>IF(OR(AC289&lt;&gt;"Oui",C289&lt;&gt;"JOU"),"",IF(F289&lt;VALUE("01/01/2006"),154,IF(F289&lt;VALUE("01/01/2010"),79,0)))</f>
        <v/>
      </c>
      <c r="AE289" s="28"/>
      <c r="AF289" s="29"/>
      <c r="AG289" s="30"/>
      <c r="AH289" s="188"/>
      <c r="AI289" s="188"/>
      <c r="AJ289" s="188"/>
    </row>
    <row r="290" spans="1:36" ht="15" hidden="1" customHeight="1" x14ac:dyDescent="0.15">
      <c r="A290" s="14" t="s">
        <v>6</v>
      </c>
      <c r="B290" s="15" t="s">
        <v>7</v>
      </c>
      <c r="C290" s="16" t="s">
        <v>442</v>
      </c>
      <c r="D290" s="17" t="s">
        <v>1069</v>
      </c>
      <c r="E290" s="18" t="s">
        <v>1070</v>
      </c>
      <c r="F290" s="19">
        <v>43668</v>
      </c>
      <c r="G290" s="32">
        <f>IF(OR($C290="",$C290="DIR",$C290="ARB"),0,IF($C290="LOI",175,IF($C290="BAB",90,IF($C290="FIT",190,IF($F290&lt;=VALUE("01/01/2005"),220,IF($F290&lt;=VALUE("01/01/2008"),190,IF($F290&lt;=VALUE("01/01/2012"),170,IF($F290&lt;=VALUE("01/01/2014"),160,145))))))))</f>
        <v>90</v>
      </c>
      <c r="H290" s="12" t="s">
        <v>30</v>
      </c>
      <c r="I290" s="33">
        <f>IF(OR(H290="Non",H290=""),G290,MAX(0,G290-15))</f>
        <v>90</v>
      </c>
      <c r="J290" s="11"/>
      <c r="K290" s="34">
        <f>SUM(N290,S290,X290)</f>
        <v>90</v>
      </c>
      <c r="L290" s="35">
        <f>IF(D290="","",I290-K290)</f>
        <v>0</v>
      </c>
      <c r="M290" s="37" t="s">
        <v>107</v>
      </c>
      <c r="N290" s="38">
        <v>90</v>
      </c>
      <c r="O290" s="150" t="s">
        <v>1071</v>
      </c>
      <c r="P290" s="146" t="s">
        <v>150</v>
      </c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>IF(OR(AC290&lt;&gt;"Oui",C290&lt;&gt;"JOU"),"",IF(F290&lt;VALUE("01/01/2006"),154,IF(F290&lt;VALUE("01/01/2010"),79,0)))</f>
        <v/>
      </c>
      <c r="AE290" s="28"/>
      <c r="AF290" s="29"/>
      <c r="AG290" s="30"/>
      <c r="AH290" s="188"/>
      <c r="AI290" s="188"/>
      <c r="AJ290" s="188"/>
    </row>
    <row r="291" spans="1:36" ht="15" hidden="1" customHeight="1" x14ac:dyDescent="0.15">
      <c r="A291" s="14" t="s">
        <v>6</v>
      </c>
      <c r="B291" s="15" t="s">
        <v>63</v>
      </c>
      <c r="C291" s="16" t="s">
        <v>563</v>
      </c>
      <c r="D291" s="17" t="s">
        <v>1072</v>
      </c>
      <c r="E291" s="18" t="s">
        <v>739</v>
      </c>
      <c r="F291" s="19">
        <v>25400</v>
      </c>
      <c r="G291" s="32">
        <f>IF(OR($C291="",$C291="DIR",$C291="ARB"),0,IF($C291="LOI",175,IF($C291="BAB",90,IF($C291="FIT",190,IF($F291&lt;=VALUE("01/01/2005"),220,IF($F291&lt;=VALUE("01/01/2008"),190,IF($F291&lt;=VALUE("01/01/2012"),170,IF($F291&lt;=VALUE("01/01/2014"),160,145))))))))</f>
        <v>175</v>
      </c>
      <c r="H291" s="12" t="s">
        <v>30</v>
      </c>
      <c r="I291" s="33">
        <f>IF(OR(H291="Non",H291=""),G291,MAX(0,G291-15))</f>
        <v>175</v>
      </c>
      <c r="J291" s="11"/>
      <c r="K291" s="34">
        <f>SUM(N291,S291,X291)</f>
        <v>175</v>
      </c>
      <c r="L291" s="35">
        <f>IF(D291="","",I291-K291)</f>
        <v>0</v>
      </c>
      <c r="M291" s="37" t="s">
        <v>107</v>
      </c>
      <c r="N291" s="38">
        <v>175</v>
      </c>
      <c r="O291" s="150" t="s">
        <v>1073</v>
      </c>
      <c r="P291" s="146" t="s">
        <v>150</v>
      </c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>IF(OR(AC291&lt;&gt;"Oui",C291&lt;&gt;"JOU"),"",IF(F291&lt;VALUE("01/01/2006"),154,IF(F291&lt;VALUE("01/01/2010"),79,0)))</f>
        <v/>
      </c>
      <c r="AE291" s="28"/>
      <c r="AF291" s="29"/>
      <c r="AG291" s="30"/>
      <c r="AH291" s="188"/>
      <c r="AI291" s="188"/>
      <c r="AJ291" s="188"/>
    </row>
    <row r="292" spans="1:36" ht="15" hidden="1" customHeight="1" x14ac:dyDescent="0.15">
      <c r="A292" s="14" t="s">
        <v>8</v>
      </c>
      <c r="B292" s="15" t="s">
        <v>7</v>
      </c>
      <c r="C292" s="16" t="s">
        <v>47</v>
      </c>
      <c r="D292" s="17" t="s">
        <v>1074</v>
      </c>
      <c r="E292" s="18" t="s">
        <v>1075</v>
      </c>
      <c r="F292" s="19">
        <v>38816</v>
      </c>
      <c r="G292" s="32">
        <f>IF(OR($C292="",$C292="DIR",$C292="ARB"),0,IF($C292="LOI",175,IF($C292="BAB",90,IF($C292="FIT",190,IF($F292&lt;=VALUE("01/01/2005"),220,IF($F292&lt;=VALUE("01/01/2008"),190,IF($F292&lt;=VALUE("01/01/2012"),170,IF($F292&lt;=VALUE("01/01/2014"),160,145))))))))</f>
        <v>190</v>
      </c>
      <c r="H292" s="12" t="s">
        <v>30</v>
      </c>
      <c r="I292" s="33">
        <f>IF(OR(H292="Non",H292=""),G292,MAX(0,G292-15))</f>
        <v>190</v>
      </c>
      <c r="J292" s="11"/>
      <c r="K292" s="34">
        <f>SUM(N292,S292,X292)</f>
        <v>0</v>
      </c>
      <c r="L292" s="35">
        <f>IF(D292="","",I292-K292)</f>
        <v>190</v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>IF(OR(AC292&lt;&gt;"Oui",C292&lt;&gt;"JOU"),"",IF(F292&lt;VALUE("01/01/2006"),154,IF(F292&lt;VALUE("01/01/2010"),79,0)))</f>
        <v/>
      </c>
      <c r="AE292" s="28"/>
      <c r="AF292" s="29"/>
      <c r="AG292" s="30"/>
      <c r="AH292" s="188"/>
      <c r="AI292" s="188"/>
      <c r="AJ292" s="188"/>
    </row>
    <row r="293" spans="1:36" ht="15" hidden="1" customHeight="1" x14ac:dyDescent="0.15">
      <c r="A293" s="14" t="s">
        <v>6</v>
      </c>
      <c r="B293" s="15" t="s">
        <v>7</v>
      </c>
      <c r="C293" s="16" t="s">
        <v>9</v>
      </c>
      <c r="D293" s="17" t="s">
        <v>48</v>
      </c>
      <c r="E293" s="18" t="s">
        <v>1076</v>
      </c>
      <c r="F293" s="19">
        <v>38003</v>
      </c>
      <c r="G293" s="32">
        <f>IF(OR($C293="",$C293="DIR",$C293="ARB"),0,IF($C293="LOI",175,IF($C293="BAB",90,IF($C293="FIT",190,IF($F293&lt;=VALUE("01/01/2005"),220,IF($F293&lt;=VALUE("01/01/2008"),190,IF($F293&lt;=VALUE("01/01/2012"),170,IF($F293&lt;=VALUE("01/01/2014"),160,145))))))))</f>
        <v>0</v>
      </c>
      <c r="H293" s="12" t="s">
        <v>30</v>
      </c>
      <c r="I293" s="33">
        <f>IF(OR(H293="Non",H293=""),G293,MAX(0,G293-15))</f>
        <v>0</v>
      </c>
      <c r="J293" s="11"/>
      <c r="K293" s="34">
        <f>SUM(N293,S293,X293)</f>
        <v>0</v>
      </c>
      <c r="L293" s="35">
        <f>IF(D293="","",I293-K293)</f>
        <v>0</v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>IF(OR(AC293&lt;&gt;"Oui",C293&lt;&gt;"JOU"),"",IF(F293&lt;VALUE("01/01/2006"),154,IF(F293&lt;VALUE("01/01/2010"),79,0)))</f>
        <v/>
      </c>
      <c r="AE293" s="28"/>
      <c r="AF293" s="29"/>
      <c r="AG293" s="30"/>
      <c r="AH293" s="188"/>
      <c r="AI293" s="188"/>
      <c r="AJ293" s="188"/>
    </row>
    <row r="294" spans="1:36" ht="15" hidden="1" customHeight="1" x14ac:dyDescent="0.15">
      <c r="A294" s="14" t="s">
        <v>8</v>
      </c>
      <c r="B294" s="15" t="s">
        <v>7</v>
      </c>
      <c r="C294" s="16" t="s">
        <v>47</v>
      </c>
      <c r="D294" s="17" t="s">
        <v>1077</v>
      </c>
      <c r="E294" s="18" t="s">
        <v>1078</v>
      </c>
      <c r="F294" s="19">
        <v>41550</v>
      </c>
      <c r="G294" s="32">
        <f>IF(OR($C294="",$C294="DIR",$C294="ARB"),0,IF($C294="LOI",175,IF($C294="BAB",90,IF($C294="FIT",190,IF($F294&lt;=VALUE("01/01/2005"),220,IF($F294&lt;=VALUE("01/01/2008"),190,IF($F294&lt;=VALUE("01/01/2012"),170,IF($F294&lt;=VALUE("01/01/2014"),160,145))))))))</f>
        <v>160</v>
      </c>
      <c r="H294" s="12" t="s">
        <v>30</v>
      </c>
      <c r="I294" s="33">
        <f>IF(OR(H294="Non",H294=""),G294,MAX(0,G294-15))</f>
        <v>160</v>
      </c>
      <c r="J294" s="11"/>
      <c r="K294" s="34">
        <f>SUM(N294,S294,X294)</f>
        <v>96.259999999999991</v>
      </c>
      <c r="L294" s="35">
        <f>IF(D294="","",I294-K294)</f>
        <v>63.740000000000009</v>
      </c>
      <c r="M294" s="37" t="s">
        <v>107</v>
      </c>
      <c r="N294" s="38">
        <v>46.26</v>
      </c>
      <c r="O294" s="150" t="s">
        <v>1080</v>
      </c>
      <c r="P294" s="146" t="s">
        <v>150</v>
      </c>
      <c r="Q294" s="39"/>
      <c r="R294" s="199" t="s">
        <v>460</v>
      </c>
      <c r="S294" s="200">
        <v>50</v>
      </c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>IF(OR(AC294&lt;&gt;"Oui",C294&lt;&gt;"JOU"),"",IF(F294&lt;VALUE("01/01/2006"),154,IF(F294&lt;VALUE("01/01/2010"),79,0)))</f>
        <v/>
      </c>
      <c r="AE294" s="28"/>
      <c r="AF294" s="29"/>
      <c r="AG294" s="30"/>
      <c r="AH294" s="188"/>
      <c r="AI294" s="188"/>
      <c r="AJ294" s="188"/>
    </row>
    <row r="295" spans="1:36" ht="15" hidden="1" customHeight="1" x14ac:dyDescent="0.15">
      <c r="A295" s="14" t="s">
        <v>8</v>
      </c>
      <c r="B295" s="15" t="s">
        <v>7</v>
      </c>
      <c r="C295" s="16" t="s">
        <v>442</v>
      </c>
      <c r="D295" s="17" t="s">
        <v>1077</v>
      </c>
      <c r="E295" s="18" t="s">
        <v>1079</v>
      </c>
      <c r="F295" s="19">
        <v>43283</v>
      </c>
      <c r="G295" s="32">
        <f>IF(OR($C295="",$C295="DIR",$C295="ARB"),0,IF($C295="LOI",175,IF($C295="BAB",90,IF($C295="FIT",190,IF($F295&lt;=VALUE("01/01/2005"),220,IF($F295&lt;=VALUE("01/01/2008"),190,IF($F295&lt;=VALUE("01/01/2012"),170,IF($F295&lt;=VALUE("01/01/2014"),160,145))))))))</f>
        <v>90</v>
      </c>
      <c r="H295" s="12" t="s">
        <v>46</v>
      </c>
      <c r="I295" s="33">
        <f>IF(OR(H295="Non",H295=""),G295,MAX(0,G295-15))</f>
        <v>75</v>
      </c>
      <c r="J295" s="11"/>
      <c r="K295" s="34">
        <f>SUM(N295,S295,X295)</f>
        <v>138.78</v>
      </c>
      <c r="L295" s="35">
        <f>IF(D295="","",I295-K295)</f>
        <v>-63.78</v>
      </c>
      <c r="M295" s="37" t="s">
        <v>107</v>
      </c>
      <c r="N295" s="38">
        <v>46.26</v>
      </c>
      <c r="O295" s="150" t="s">
        <v>1081</v>
      </c>
      <c r="P295" s="146" t="s">
        <v>151</v>
      </c>
      <c r="Q295" s="39"/>
      <c r="R295" s="199" t="s">
        <v>107</v>
      </c>
      <c r="S295" s="200">
        <v>46.26</v>
      </c>
      <c r="T295" s="201" t="s">
        <v>1082</v>
      </c>
      <c r="U295" s="202" t="s">
        <v>216</v>
      </c>
      <c r="V295" s="203"/>
      <c r="W295" s="236" t="s">
        <v>107</v>
      </c>
      <c r="X295" s="237">
        <v>46.26</v>
      </c>
      <c r="Y295" s="238" t="s">
        <v>1083</v>
      </c>
      <c r="Z295" s="239" t="s">
        <v>900</v>
      </c>
      <c r="AA295" s="240"/>
      <c r="AB295" s="26"/>
      <c r="AC295" s="27"/>
      <c r="AD295" s="36" t="str">
        <f>IF(OR(AC295&lt;&gt;"Oui",C295&lt;&gt;"JOU"),"",IF(F295&lt;VALUE("01/01/2006"),154,IF(F295&lt;VALUE("01/01/2010"),79,0)))</f>
        <v/>
      </c>
      <c r="AE295" s="28"/>
      <c r="AF295" s="29"/>
      <c r="AG295" s="30"/>
      <c r="AH295" s="188"/>
      <c r="AI295" s="188"/>
      <c r="AJ295" s="188"/>
    </row>
    <row r="296" spans="1:36" ht="15" hidden="1" customHeight="1" x14ac:dyDescent="0.15">
      <c r="A296" s="14" t="s">
        <v>8</v>
      </c>
      <c r="B296" s="15" t="s">
        <v>7</v>
      </c>
      <c r="C296" s="16" t="s">
        <v>47</v>
      </c>
      <c r="D296" s="17" t="s">
        <v>1084</v>
      </c>
      <c r="E296" s="18" t="s">
        <v>1085</v>
      </c>
      <c r="F296" s="19">
        <v>41067</v>
      </c>
      <c r="G296" s="32">
        <f>IF(OR($C296="",$C296="DIR",$C296="ARB"),0,IF($C296="LOI",175,IF($C296="BAB",90,IF($C296="FIT",190,IF($F296&lt;=VALUE("01/01/2005"),220,IF($F296&lt;=VALUE("01/01/2008"),190,IF($F296&lt;=VALUE("01/01/2012"),170,IF($F296&lt;=VALUE("01/01/2014"),160,145))))))))</f>
        <v>160</v>
      </c>
      <c r="H296" s="12" t="s">
        <v>30</v>
      </c>
      <c r="I296" s="33">
        <f>IF(OR(H296="Non",H296=""),G296,MAX(0,G296-15))</f>
        <v>160</v>
      </c>
      <c r="J296" s="11"/>
      <c r="K296" s="34">
        <f>SUM(N296,S296,X296)</f>
        <v>160</v>
      </c>
      <c r="L296" s="35">
        <f>IF(D296="","",I296-K296)</f>
        <v>0</v>
      </c>
      <c r="M296" s="37" t="s">
        <v>107</v>
      </c>
      <c r="N296" s="38">
        <v>160</v>
      </c>
      <c r="O296" s="150" t="s">
        <v>1086</v>
      </c>
      <c r="P296" s="146" t="s">
        <v>150</v>
      </c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>IF(OR(AC296&lt;&gt;"Oui",C296&lt;&gt;"JOU"),"",IF(F296&lt;VALUE("01/01/2006"),154,IF(F296&lt;VALUE("01/01/2010"),79,0)))</f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15">
      <c r="A297" s="14" t="s">
        <v>6</v>
      </c>
      <c r="B297" s="15" t="s">
        <v>7</v>
      </c>
      <c r="C297" s="16" t="s">
        <v>47</v>
      </c>
      <c r="D297" s="17" t="s">
        <v>420</v>
      </c>
      <c r="E297" s="18" t="s">
        <v>419</v>
      </c>
      <c r="F297" s="19">
        <v>42705</v>
      </c>
      <c r="G297" s="32">
        <f>IF(OR($C297="",$C297="DIR",$C297="ARB"),0,IF($C297="LOI",175,IF($C297="BAB",90,IF($C297="FIT",190,IF($F297&lt;=VALUE("01/01/2005"),220,IF($F297&lt;=VALUE("01/01/2008"),190,IF($F297&lt;=VALUE("01/01/2012"),170,IF($F297&lt;=VALUE("01/01/2014"),160,145))))))))</f>
        <v>145</v>
      </c>
      <c r="H297" s="12" t="s">
        <v>30</v>
      </c>
      <c r="I297" s="33">
        <f>IF(OR(H297="Non",H297=""),G297,MAX(0,G297-15))</f>
        <v>145</v>
      </c>
      <c r="J297" s="11"/>
      <c r="K297" s="34">
        <f>SUM(N297,S297,X297)</f>
        <v>145</v>
      </c>
      <c r="L297" s="35">
        <f>IF(D297="","",I297-K297)</f>
        <v>0</v>
      </c>
      <c r="M297" s="37" t="s">
        <v>107</v>
      </c>
      <c r="N297" s="38">
        <v>145</v>
      </c>
      <c r="O297" s="150"/>
      <c r="P297" s="146" t="s">
        <v>328</v>
      </c>
      <c r="Q297" s="39">
        <v>44789</v>
      </c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>IF(OR(AC297&lt;&gt;"Oui",C297&lt;&gt;"JOU"),"",IF(F297&lt;VALUE("01/01/2006"),154,IF(F297&lt;VALUE("01/01/2010"),79,0)))</f>
        <v/>
      </c>
      <c r="AE297" s="28"/>
      <c r="AF297" s="29"/>
      <c r="AG297" s="30"/>
      <c r="AH297" s="187" t="s">
        <v>421</v>
      </c>
      <c r="AI297" s="187"/>
      <c r="AJ297" s="187"/>
    </row>
    <row r="298" spans="1:36" ht="15" hidden="1" customHeight="1" x14ac:dyDescent="0.15">
      <c r="A298" s="14" t="s">
        <v>6</v>
      </c>
      <c r="B298" s="15" t="s">
        <v>7</v>
      </c>
      <c r="C298" s="16" t="s">
        <v>9</v>
      </c>
      <c r="D298" s="17" t="s">
        <v>131</v>
      </c>
      <c r="E298" s="18" t="s">
        <v>1089</v>
      </c>
      <c r="F298" s="19">
        <v>28780</v>
      </c>
      <c r="G298" s="32">
        <f t="shared" ref="G294:G312" si="6">IF(OR($C298="",$C298="DIR",$C298="ARB"),0,IF($C298="LOI",175,IF($C298="BAB",90,IF($C298="FIT",190,IF($F298&lt;=VALUE("01/01/2005"),220,IF($F298&lt;=VALUE("01/01/2008"),190,IF($F298&lt;=VALUE("01/01/2012"),170,IF($F298&lt;=VALUE("01/01/2014"),160,145))))))))</f>
        <v>0</v>
      </c>
      <c r="H298" s="12" t="s">
        <v>30</v>
      </c>
      <c r="I298" s="33">
        <f t="shared" ref="I281:I310" si="7">IF(OR(H298="Non",H298=""),G298,MAX(0,G298-15))</f>
        <v>0</v>
      </c>
      <c r="J298" s="11"/>
      <c r="K298" s="34">
        <f t="shared" ref="K281:K310" si="8">SUM(N298,S298,X298)</f>
        <v>0</v>
      </c>
      <c r="L298" s="35">
        <f t="shared" ref="L259:L312" si="9">IF(D298="","",I298-K298)</f>
        <v>0</v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ref="AD277:AD312" si="10">IF(OR(AC298&lt;&gt;"Oui",C298&lt;&gt;"JOU"),"",IF(F298&lt;VALUE("01/01/2006"),154,IF(F298&lt;VALUE("01/01/2010"),79,0)))</f>
        <v/>
      </c>
      <c r="AE298" s="28"/>
      <c r="AF298" s="29"/>
      <c r="AG298" s="30"/>
      <c r="AH298" s="188"/>
      <c r="AI298" s="188"/>
      <c r="AJ298" s="188"/>
    </row>
    <row r="299" spans="1:36" ht="15" hidden="1" customHeight="1" x14ac:dyDescent="0.15">
      <c r="A299" s="14" t="s">
        <v>6</v>
      </c>
      <c r="B299" s="15" t="s">
        <v>7</v>
      </c>
      <c r="C299" s="16" t="s">
        <v>9</v>
      </c>
      <c r="D299" s="17" t="s">
        <v>330</v>
      </c>
      <c r="E299" s="18" t="s">
        <v>1090</v>
      </c>
      <c r="F299" s="19">
        <v>28374</v>
      </c>
      <c r="G299" s="32">
        <f t="shared" si="6"/>
        <v>0</v>
      </c>
      <c r="H299" s="12" t="s">
        <v>30</v>
      </c>
      <c r="I299" s="33">
        <f t="shared" si="7"/>
        <v>0</v>
      </c>
      <c r="J299" s="11"/>
      <c r="K299" s="34">
        <f t="shared" si="8"/>
        <v>0</v>
      </c>
      <c r="L299" s="35">
        <f t="shared" si="9"/>
        <v>0</v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10"/>
        <v/>
      </c>
      <c r="AE299" s="28"/>
      <c r="AF299" s="29"/>
      <c r="AG299" s="30"/>
      <c r="AH299" s="188"/>
      <c r="AI299" s="188"/>
      <c r="AJ299" s="188"/>
    </row>
    <row r="300" spans="1:36" ht="15" hidden="1" customHeight="1" x14ac:dyDescent="0.15">
      <c r="A300" s="14" t="s">
        <v>8</v>
      </c>
      <c r="B300" s="15" t="s">
        <v>63</v>
      </c>
      <c r="C300" s="16" t="s">
        <v>442</v>
      </c>
      <c r="D300" s="17" t="s">
        <v>1093</v>
      </c>
      <c r="E300" s="18" t="s">
        <v>1094</v>
      </c>
      <c r="F300" s="19">
        <v>43427</v>
      </c>
      <c r="G300" s="32">
        <f t="shared" si="6"/>
        <v>90</v>
      </c>
      <c r="H300" s="12" t="s">
        <v>30</v>
      </c>
      <c r="I300" s="33">
        <f t="shared" si="7"/>
        <v>90</v>
      </c>
      <c r="J300" s="11"/>
      <c r="K300" s="34">
        <f t="shared" si="8"/>
        <v>90</v>
      </c>
      <c r="L300" s="35">
        <f t="shared" si="9"/>
        <v>0</v>
      </c>
      <c r="M300" s="37" t="s">
        <v>107</v>
      </c>
      <c r="N300" s="38">
        <v>90</v>
      </c>
      <c r="O300" s="150" t="s">
        <v>1095</v>
      </c>
      <c r="P300" s="146" t="s">
        <v>150</v>
      </c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10"/>
        <v/>
      </c>
      <c r="AE300" s="28"/>
      <c r="AF300" s="29"/>
      <c r="AG300" s="30"/>
      <c r="AH300" s="188"/>
      <c r="AI300" s="188"/>
      <c r="AJ300" s="188"/>
    </row>
    <row r="301" spans="1:36" ht="15" hidden="1" customHeight="1" x14ac:dyDescent="0.15">
      <c r="A301" s="14" t="s">
        <v>6</v>
      </c>
      <c r="B301" s="15" t="s">
        <v>7</v>
      </c>
      <c r="C301" s="16" t="s">
        <v>47</v>
      </c>
      <c r="D301" s="17" t="s">
        <v>429</v>
      </c>
      <c r="E301" s="18" t="s">
        <v>307</v>
      </c>
      <c r="F301" s="19">
        <v>36014</v>
      </c>
      <c r="G301" s="32">
        <f t="shared" si="6"/>
        <v>220</v>
      </c>
      <c r="H301" s="12" t="s">
        <v>30</v>
      </c>
      <c r="I301" s="33">
        <f t="shared" si="7"/>
        <v>220</v>
      </c>
      <c r="J301" s="11"/>
      <c r="K301" s="34">
        <f t="shared" si="8"/>
        <v>125</v>
      </c>
      <c r="L301" s="35">
        <f t="shared" si="9"/>
        <v>95</v>
      </c>
      <c r="M301" s="37" t="s">
        <v>107</v>
      </c>
      <c r="N301" s="38">
        <v>125</v>
      </c>
      <c r="O301" s="150" t="s">
        <v>1096</v>
      </c>
      <c r="P301" s="146" t="s">
        <v>150</v>
      </c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10"/>
        <v/>
      </c>
      <c r="AE301" s="28"/>
      <c r="AF301" s="29"/>
      <c r="AG301" s="30"/>
      <c r="AH301" s="188"/>
      <c r="AI301" s="188"/>
      <c r="AJ301" s="188"/>
    </row>
    <row r="302" spans="1:36" ht="15" hidden="1" customHeight="1" x14ac:dyDescent="0.15">
      <c r="A302" s="14" t="s">
        <v>8</v>
      </c>
      <c r="B302" s="15" t="s">
        <v>7</v>
      </c>
      <c r="C302" s="16" t="s">
        <v>47</v>
      </c>
      <c r="D302" s="17" t="s">
        <v>1097</v>
      </c>
      <c r="E302" s="18" t="s">
        <v>1098</v>
      </c>
      <c r="F302" s="19">
        <v>40355</v>
      </c>
      <c r="G302" s="32">
        <f t="shared" si="6"/>
        <v>170</v>
      </c>
      <c r="H302" s="12" t="s">
        <v>30</v>
      </c>
      <c r="I302" s="33">
        <f t="shared" si="7"/>
        <v>170</v>
      </c>
      <c r="J302" s="11"/>
      <c r="K302" s="34">
        <f t="shared" si="8"/>
        <v>0</v>
      </c>
      <c r="L302" s="35">
        <f t="shared" si="9"/>
        <v>170</v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10"/>
        <v/>
      </c>
      <c r="AE302" s="28"/>
      <c r="AF302" s="29"/>
      <c r="AG302" s="30"/>
      <c r="AH302" s="188"/>
      <c r="AI302" s="188"/>
      <c r="AJ302" s="188"/>
    </row>
    <row r="303" spans="1:36" ht="15" hidden="1" customHeight="1" x14ac:dyDescent="0.15">
      <c r="A303" s="14" t="s">
        <v>8</v>
      </c>
      <c r="B303" s="15" t="s">
        <v>7</v>
      </c>
      <c r="C303" s="16" t="s">
        <v>9</v>
      </c>
      <c r="D303" s="17" t="s">
        <v>1099</v>
      </c>
      <c r="E303" s="18" t="s">
        <v>1100</v>
      </c>
      <c r="F303" s="19">
        <v>30425</v>
      </c>
      <c r="G303" s="32">
        <f t="shared" si="6"/>
        <v>0</v>
      </c>
      <c r="H303" s="12" t="s">
        <v>30</v>
      </c>
      <c r="I303" s="33">
        <f t="shared" si="7"/>
        <v>0</v>
      </c>
      <c r="J303" s="11"/>
      <c r="K303" s="34">
        <f t="shared" si="8"/>
        <v>0</v>
      </c>
      <c r="L303" s="35">
        <f t="shared" si="9"/>
        <v>0</v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10"/>
        <v/>
      </c>
      <c r="AE303" s="28"/>
      <c r="AF303" s="29"/>
      <c r="AG303" s="30"/>
      <c r="AH303" s="188"/>
      <c r="AI303" s="188"/>
      <c r="AJ303" s="188"/>
    </row>
    <row r="304" spans="1:36" ht="15" hidden="1" customHeight="1" x14ac:dyDescent="0.15">
      <c r="A304" s="14" t="s">
        <v>8</v>
      </c>
      <c r="B304" s="15" t="s">
        <v>7</v>
      </c>
      <c r="C304" s="16" t="s">
        <v>47</v>
      </c>
      <c r="D304" s="17" t="s">
        <v>1101</v>
      </c>
      <c r="E304" s="18" t="s">
        <v>1102</v>
      </c>
      <c r="F304" s="19">
        <v>39848</v>
      </c>
      <c r="G304" s="32">
        <f t="shared" si="6"/>
        <v>170</v>
      </c>
      <c r="H304" s="12" t="s">
        <v>30</v>
      </c>
      <c r="I304" s="33">
        <f t="shared" si="7"/>
        <v>170</v>
      </c>
      <c r="J304" s="11"/>
      <c r="K304" s="34">
        <f t="shared" si="8"/>
        <v>170</v>
      </c>
      <c r="L304" s="35">
        <f t="shared" si="9"/>
        <v>0</v>
      </c>
      <c r="M304" s="37" t="s">
        <v>186</v>
      </c>
      <c r="N304" s="38">
        <v>170</v>
      </c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10"/>
        <v/>
      </c>
      <c r="AE304" s="28"/>
      <c r="AF304" s="29"/>
      <c r="AG304" s="30"/>
      <c r="AH304" s="188"/>
      <c r="AI304" s="188"/>
      <c r="AJ304" s="188"/>
    </row>
    <row r="305" spans="1:36" ht="15" hidden="1" customHeight="1" x14ac:dyDescent="0.15">
      <c r="A305" s="14"/>
      <c r="B305" s="15"/>
      <c r="C305" s="16"/>
      <c r="D305" s="17"/>
      <c r="E305" s="18"/>
      <c r="F305" s="19"/>
      <c r="G305" s="32">
        <f t="shared" si="6"/>
        <v>0</v>
      </c>
      <c r="H305" s="12"/>
      <c r="I305" s="33">
        <f t="shared" si="7"/>
        <v>0</v>
      </c>
      <c r="J305" s="11"/>
      <c r="K305" s="34">
        <f t="shared" si="8"/>
        <v>0</v>
      </c>
      <c r="L305" s="35" t="str">
        <f t="shared" si="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10"/>
        <v/>
      </c>
      <c r="AE305" s="28"/>
      <c r="AF305" s="29"/>
      <c r="AG305" s="30"/>
      <c r="AH305" s="188"/>
      <c r="AI305" s="188"/>
      <c r="AJ305" s="188"/>
    </row>
    <row r="306" spans="1:36" ht="15" hidden="1" customHeight="1" x14ac:dyDescent="0.15">
      <c r="A306" s="14"/>
      <c r="B306" s="15"/>
      <c r="C306" s="16"/>
      <c r="D306" s="17"/>
      <c r="E306" s="18"/>
      <c r="F306" s="19"/>
      <c r="G306" s="32">
        <f t="shared" si="6"/>
        <v>0</v>
      </c>
      <c r="H306" s="12"/>
      <c r="I306" s="33">
        <f t="shared" si="7"/>
        <v>0</v>
      </c>
      <c r="J306" s="11"/>
      <c r="K306" s="34">
        <f t="shared" si="8"/>
        <v>0</v>
      </c>
      <c r="L306" s="35" t="str">
        <f t="shared" si="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10"/>
        <v/>
      </c>
      <c r="AE306" s="28"/>
      <c r="AF306" s="29"/>
      <c r="AG306" s="30"/>
      <c r="AH306" s="188"/>
      <c r="AI306" s="188"/>
      <c r="AJ306" s="188"/>
    </row>
    <row r="307" spans="1:36" ht="15" hidden="1" customHeight="1" x14ac:dyDescent="0.15">
      <c r="A307" s="14"/>
      <c r="B307" s="15"/>
      <c r="C307" s="16"/>
      <c r="D307" s="17"/>
      <c r="E307" s="18"/>
      <c r="F307" s="19"/>
      <c r="G307" s="32">
        <f t="shared" si="6"/>
        <v>0</v>
      </c>
      <c r="H307" s="12"/>
      <c r="I307" s="33">
        <f t="shared" si="7"/>
        <v>0</v>
      </c>
      <c r="J307" s="11"/>
      <c r="K307" s="34">
        <f t="shared" si="8"/>
        <v>0</v>
      </c>
      <c r="L307" s="35" t="str">
        <f t="shared" si="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10"/>
        <v/>
      </c>
      <c r="AE307" s="28"/>
      <c r="AF307" s="29"/>
      <c r="AG307" s="30"/>
      <c r="AH307" s="188"/>
      <c r="AI307" s="188"/>
      <c r="AJ307" s="188"/>
    </row>
    <row r="308" spans="1:36" ht="15" hidden="1" customHeight="1" x14ac:dyDescent="0.15">
      <c r="A308" s="14"/>
      <c r="B308" s="15"/>
      <c r="C308" s="16"/>
      <c r="D308" s="17"/>
      <c r="E308" s="18"/>
      <c r="F308" s="19"/>
      <c r="G308" s="32">
        <f t="shared" si="6"/>
        <v>0</v>
      </c>
      <c r="H308" s="12"/>
      <c r="I308" s="33">
        <f t="shared" si="7"/>
        <v>0</v>
      </c>
      <c r="J308" s="11"/>
      <c r="K308" s="34">
        <f t="shared" si="8"/>
        <v>0</v>
      </c>
      <c r="L308" s="35" t="str">
        <f t="shared" si="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10"/>
        <v/>
      </c>
      <c r="AE308" s="28"/>
      <c r="AF308" s="29"/>
      <c r="AG308" s="30"/>
      <c r="AH308" s="188"/>
      <c r="AI308" s="188"/>
      <c r="AJ308" s="188"/>
    </row>
    <row r="309" spans="1:36" ht="15" hidden="1" customHeight="1" x14ac:dyDescent="0.15">
      <c r="A309" s="14"/>
      <c r="B309" s="15"/>
      <c r="C309" s="16"/>
      <c r="D309" s="17"/>
      <c r="E309" s="18"/>
      <c r="F309" s="19"/>
      <c r="G309" s="32">
        <f t="shared" si="6"/>
        <v>0</v>
      </c>
      <c r="H309" s="12"/>
      <c r="I309" s="33">
        <f t="shared" si="7"/>
        <v>0</v>
      </c>
      <c r="J309" s="11"/>
      <c r="K309" s="34">
        <f t="shared" si="8"/>
        <v>0</v>
      </c>
      <c r="L309" s="35" t="str">
        <f t="shared" si="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10"/>
        <v/>
      </c>
      <c r="AE309" s="28"/>
      <c r="AF309" s="29"/>
      <c r="AG309" s="30"/>
      <c r="AH309" s="188"/>
      <c r="AI309" s="188"/>
      <c r="AJ309" s="188"/>
    </row>
    <row r="310" spans="1:36" ht="15" hidden="1" customHeight="1" x14ac:dyDescent="0.15">
      <c r="A310" s="14"/>
      <c r="B310" s="15"/>
      <c r="C310" s="16"/>
      <c r="D310" s="17"/>
      <c r="E310" s="18"/>
      <c r="F310" s="19"/>
      <c r="G310" s="32">
        <f t="shared" si="6"/>
        <v>0</v>
      </c>
      <c r="H310" s="12"/>
      <c r="I310" s="33">
        <f t="shared" si="7"/>
        <v>0</v>
      </c>
      <c r="J310" s="11"/>
      <c r="K310" s="34">
        <f t="shared" si="8"/>
        <v>0</v>
      </c>
      <c r="L310" s="35" t="str">
        <f t="shared" si="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10"/>
        <v/>
      </c>
      <c r="AE310" s="28"/>
      <c r="AF310" s="29"/>
      <c r="AG310" s="30"/>
      <c r="AH310" s="188"/>
      <c r="AI310" s="188"/>
      <c r="AJ310" s="188"/>
    </row>
    <row r="311" spans="1:36" ht="15" hidden="1" customHeight="1" x14ac:dyDescent="0.15">
      <c r="A311" s="14"/>
      <c r="B311" s="15"/>
      <c r="C311" s="16"/>
      <c r="D311" s="17"/>
      <c r="E311" s="18"/>
      <c r="F311" s="19"/>
      <c r="G311" s="32">
        <f t="shared" si="6"/>
        <v>0</v>
      </c>
      <c r="H311" s="12"/>
      <c r="I311" s="33">
        <f t="shared" ref="I260:I312" si="11">IF(OR(H311="Non",H311=""),G311,MAX(0,G311-15))</f>
        <v>0</v>
      </c>
      <c r="J311" s="11"/>
      <c r="K311" s="34">
        <f t="shared" ref="K262:K312" si="12">SUM(N311,S311,X311)</f>
        <v>0</v>
      </c>
      <c r="L311" s="35" t="str">
        <f t="shared" si="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10"/>
        <v/>
      </c>
      <c r="AE311" s="28"/>
      <c r="AF311" s="29"/>
      <c r="AG311" s="30"/>
      <c r="AH311" s="188"/>
      <c r="AI311" s="188"/>
      <c r="AJ311" s="188"/>
    </row>
    <row r="312" spans="1:36" ht="15" hidden="1" customHeight="1" thickBot="1" x14ac:dyDescent="0.2">
      <c r="A312" s="20"/>
      <c r="B312" s="21"/>
      <c r="C312" s="22"/>
      <c r="D312" s="23"/>
      <c r="E312" s="24"/>
      <c r="F312" s="25"/>
      <c r="G312" s="42">
        <f t="shared" si="6"/>
        <v>0</v>
      </c>
      <c r="H312" s="13"/>
      <c r="I312" s="43">
        <f t="shared" si="11"/>
        <v>0</v>
      </c>
      <c r="J312" s="46"/>
      <c r="K312" s="44">
        <f t="shared" si="12"/>
        <v>0</v>
      </c>
      <c r="L312" s="45" t="str">
        <f t="shared" si="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10"/>
        <v/>
      </c>
      <c r="AE312" s="161"/>
      <c r="AF312" s="162"/>
      <c r="AG312" s="163"/>
      <c r="AH312" s="190"/>
      <c r="AI312" s="190"/>
      <c r="AJ312" s="190"/>
    </row>
    <row r="313" spans="1:36" ht="14" hidden="1" thickBot="1" x14ac:dyDescent="0.2">
      <c r="A313" s="93"/>
      <c r="C313" s="93"/>
      <c r="D313" s="94"/>
      <c r="E313" s="95"/>
      <c r="F313" s="93"/>
      <c r="G313" s="96">
        <f>SUM(G3:G312)</f>
        <v>49155</v>
      </c>
      <c r="H313" s="94"/>
      <c r="I313" s="97">
        <f>SUM(I3:I312)</f>
        <v>48315</v>
      </c>
      <c r="J313" s="98"/>
      <c r="K313" s="99">
        <f>SUM(K3:K312)</f>
        <v>45325</v>
      </c>
      <c r="L313" s="100">
        <f>SUM(L3:L312)</f>
        <v>2989.9999999999995</v>
      </c>
      <c r="M313" s="101"/>
      <c r="N313" s="151">
        <f>SUM(N3:N312)</f>
        <v>35365.840000000004</v>
      </c>
      <c r="O313" s="101"/>
      <c r="P313" s="101"/>
      <c r="Q313" s="101"/>
      <c r="R313" s="214"/>
      <c r="S313" s="215">
        <f>SUM(S3:S312)</f>
        <v>6961.58</v>
      </c>
      <c r="T313" s="214"/>
      <c r="U313" s="214"/>
      <c r="V313" s="214"/>
      <c r="W313" s="255"/>
      <c r="X313" s="256">
        <f>SUM(X3:X312)</f>
        <v>2997.58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idden="1" x14ac:dyDescent="0.15">
      <c r="A314" s="93">
        <f>COUNTA($A$3:$A$312)</f>
        <v>302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4" hidden="1" thickBot="1" x14ac:dyDescent="0.2">
      <c r="A315" s="109">
        <f>COUNTIF(B3:B312,"=QUALIFIEE")</f>
        <v>290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823</v>
      </c>
      <c r="L315" s="93"/>
      <c r="N315" s="274">
        <f>SUMIF($M$3:$M$312,"Pass'Sport",$N$3:$N$312) + SUMIF($R$3:$R$312,"Pass'Sport",$S$3:$S$312) + SUMIF($W$3:$W$312,"Pass'Sport",$X$3:$X$312)</f>
        <v>1954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4" hidden="1" thickBot="1" x14ac:dyDescent="0.2">
      <c r="A316" s="114">
        <f>COUNTIF(B2:B311,"=Validée")</f>
        <v>0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idden="1" x14ac:dyDescent="0.15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824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4" hidden="1" thickBot="1" x14ac:dyDescent="0.2">
      <c r="A318" s="114">
        <f>COUNTIF(B3:B312,"=en cours")</f>
        <v>0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4" hidden="1" thickBot="1" x14ac:dyDescent="0.2">
      <c r="A319" s="121">
        <f>COUNTIF(B3:B312,"=ABSENT")</f>
        <v>12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825</v>
      </c>
      <c r="L319" s="123"/>
      <c r="M319" s="124"/>
      <c r="N319" s="277">
        <f>COUNTA($A$3:$A$312)-COUNTA($AH$3:$AH$312)</f>
        <v>96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4" thickBot="1" x14ac:dyDescent="0.2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4" thickBot="1" x14ac:dyDescent="0.2">
      <c r="A321" s="147">
        <f>COUNTIF($C$3:$C$312,"=DIR")</f>
        <v>19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4" thickBot="1" x14ac:dyDescent="0.2">
      <c r="A322" s="114">
        <f>COUNTIF($C$3:$C$312,"=JOU")</f>
        <v>231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4" thickBot="1" x14ac:dyDescent="0.2">
      <c r="A323" s="119">
        <f>COUNTIF($C$3:$C$312,"=LOI")</f>
        <v>19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4" thickBot="1" x14ac:dyDescent="0.2">
      <c r="A324" s="114">
        <f>COUNTIF($C$3:$C$312,"=BAB")</f>
        <v>14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4" thickBot="1" x14ac:dyDescent="0.2">
      <c r="A325" s="114">
        <f>COUNTIF($C$3:$C$312,"=FIT")</f>
        <v>14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173.79496402877697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4" thickBot="1" x14ac:dyDescent="0.2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159.98344370860926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1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1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1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1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1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1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1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1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1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electLockedCells="1" autoFilter="0"/>
  <autoFilter ref="A2:AJ319" xr:uid="{00000000-0009-0000-0000-000000000000}">
    <filterColumn colId="5">
      <filters>
        <dateGroupItem year="2016" dateTimeGrouping="year"/>
        <dateGroupItem year="2015" dateTimeGrouping="year"/>
        <dateGroupItem year="2014" dateTimeGrouping="year"/>
      </filters>
    </filterColumn>
    <sortState xmlns:xlrd2="http://schemas.microsoft.com/office/spreadsheetml/2017/richdata2" ref="A28:AJ297">
      <sortCondition ref="F2:F319"/>
    </sortState>
  </autoFilter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223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297" r:id="rId48" xr:uid="{00000000-0004-0000-0000-00002F000000}"/>
    <hyperlink ref="AH61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16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132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6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235" r:id="rId82" xr:uid="{00000000-0004-0000-0000-000051000000}"/>
    <hyperlink ref="AH69" r:id="rId83" xr:uid="{00000000-0004-0000-0000-000052000000}"/>
    <hyperlink ref="AH70" r:id="rId84" xr:uid="{00000000-0004-0000-0000-000053000000}"/>
    <hyperlink ref="AH274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72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282" r:id="rId114" xr:uid="{00000000-0004-0000-0000-000071000000}"/>
    <hyperlink ref="AI28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2022-12-02T16:58:02Z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