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EDA198CC-7DC9-FA4B-8535-D1E4743FC825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L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L101" i="1" s="1"/>
  <c r="AD101" i="1"/>
  <c r="K83" i="1"/>
  <c r="A326" i="1"/>
  <c r="A325" i="1"/>
  <c r="A324" i="1"/>
  <c r="A323" i="1"/>
  <c r="A322" i="1"/>
  <c r="A321" i="1"/>
  <c r="A316" i="1"/>
  <c r="A317" i="1"/>
  <c r="AD310" i="1"/>
  <c r="K310" i="1"/>
  <c r="G310" i="1"/>
  <c r="I310" i="1" s="1"/>
  <c r="L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L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L290" i="1" s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L26" i="1" s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L37" i="1" s="1"/>
  <c r="K37" i="1"/>
  <c r="AD37" i="1"/>
  <c r="G38" i="1"/>
  <c r="I38" i="1" s="1"/>
  <c r="K38" i="1"/>
  <c r="L38" i="1" s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L42" i="1" s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L46" i="1" s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L50" i="1" s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L58" i="1" s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L62" i="1" s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L66" i="1" s="1"/>
  <c r="AD66" i="1"/>
  <c r="G67" i="1"/>
  <c r="I67" i="1" s="1"/>
  <c r="L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L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3" i="1" s="1"/>
  <c r="L312" i="1"/>
  <c r="A318" i="1"/>
  <c r="A319" i="1"/>
  <c r="X313" i="1"/>
  <c r="N313" i="1"/>
  <c r="S313" i="1"/>
  <c r="L100" i="1"/>
  <c r="L106" i="1"/>
  <c r="L15" i="1" l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N317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13" i="1"/>
  <c r="AD313" i="1"/>
  <c r="I313" i="1"/>
  <c r="G325" i="1" s="1"/>
  <c r="L301" i="1"/>
  <c r="G313" i="1"/>
  <c r="L313" i="1" l="1"/>
  <c r="G3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<sst xmlns="http://schemas.openxmlformats.org/spreadsheetml/2006/main" count="3273" uniqueCount="1116">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</sst>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7" fontId="2" fillId="0" borderId="36" xfId="0" applyNumberFormat="1" applyFont="1" applyBorder="1" applyAlignment="1">
      <alignment horizontal="right"/>
    </xf>
    <xf numFmtId="167" fontId="6" fillId="0" borderId="37" xfId="0" applyNumberFormat="1" applyFon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>
      <alignment horizontal="right"/>
    </xf>
    <xf numFmtId="167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8" fontId="9" fillId="0" borderId="47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8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8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8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6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8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8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6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7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164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328</xdr:row>
      <xdr:rowOff>20398</xdr:rowOff>
    </xdr:from>
    <xdr:to>
      <xdr:col>4</xdr:col>
      <xdr:colOff>686859</xdr:colOff>
      <xdr:row>362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9"/>
  <sheetViews>
    <sheetView tabSelected="1" zoomScale="69" zoomScaleNormal="70" workbookViewId="0">
      <pane xSplit="9" ySplit="2" topLeftCell="J268" activePane="bottomRight" state="frozen"/>
      <selection activeCell="C1" sqref="C1"/>
      <selection pane="topRight" activeCell="C1" sqref="C1"/>
      <selection pane="bottomLeft" activeCell="C1" sqref="C1"/>
      <selection pane="bottomRight" activeCell="P339" sqref="P339"/>
    </sheetView>
  </sheetViews>
  <sheetFormatPr baseColWidth="10" defaultColWidth="9.1640625" defaultRowHeight="13" x14ac:dyDescent="0.15"/>
  <cols>
    <col min="1" max="1" width="5.5" style="4" customWidth="1"/>
    <col min="2" max="2" width="12.6640625" style="4" customWidth="1"/>
    <col min="3" max="3" width="8.33203125" style="4" customWidth="1"/>
    <col min="4" max="4" width="22.1640625" style="6" bestFit="1" customWidth="1"/>
    <col min="5" max="5" width="15.6640625" style="87" customWidth="1"/>
    <col min="6" max="6" width="13.33203125" style="4" customWidth="1"/>
    <col min="7" max="7" width="10.5" style="7" customWidth="1"/>
    <col min="8" max="8" width="10.33203125" style="6" customWidth="1"/>
    <col min="9" max="9" width="9.6640625" style="7" customWidth="1"/>
    <col min="10" max="10" width="18.33203125" style="4" customWidth="1"/>
    <col min="11" max="11" width="12.1640625" style="4" customWidth="1"/>
    <col min="12" max="12" width="11" style="4" customWidth="1"/>
    <col min="13" max="13" width="12.6640625" style="38" customWidth="1"/>
    <col min="14" max="14" width="9.6640625" style="39" customWidth="1"/>
    <col min="15" max="15" width="11.6640625" style="39" customWidth="1"/>
    <col min="16" max="16" width="12.1640625" style="39" bestFit="1" customWidth="1"/>
    <col min="17" max="17" width="10.6640625" style="39" customWidth="1"/>
    <col min="18" max="18" width="12.6640625" style="169" customWidth="1"/>
    <col min="19" max="19" width="9.6640625" style="168" customWidth="1"/>
    <col min="20" max="20" width="11.6640625" style="168" customWidth="1"/>
    <col min="21" max="21" width="12.6640625" style="168" bestFit="1" customWidth="1"/>
    <col min="22" max="22" width="10.6640625" style="168" customWidth="1"/>
    <col min="23" max="23" width="12.6640625" style="203" customWidth="1"/>
    <col min="24" max="24" width="9.6640625" style="202" customWidth="1"/>
    <col min="25" max="25" width="11.6640625" style="202" customWidth="1"/>
    <col min="26" max="26" width="9.6640625" style="202" customWidth="1"/>
    <col min="27" max="27" width="10.6640625" style="202" customWidth="1"/>
    <col min="28" max="28" width="8" style="7" bestFit="1" customWidth="1"/>
    <col min="29" max="29" width="8.5" style="5" customWidth="1"/>
    <col min="30" max="30" width="10.1640625" style="4" customWidth="1"/>
    <col min="31" max="31" width="11.6640625" style="5" customWidth="1"/>
    <col min="32" max="32" width="10.6640625" style="4" customWidth="1"/>
    <col min="33" max="33" width="15.5" style="4" customWidth="1"/>
    <col min="34" max="36" width="35.5" style="218" customWidth="1"/>
  </cols>
  <sheetData>
    <row r="1" spans="1:36" s="1" customFormat="1" ht="14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20" t="s">
        <v>22</v>
      </c>
      <c r="N1" s="221"/>
      <c r="O1" s="221"/>
      <c r="P1" s="221"/>
      <c r="Q1" s="222"/>
      <c r="R1" s="223" t="s">
        <v>23</v>
      </c>
      <c r="S1" s="224"/>
      <c r="T1" s="224"/>
      <c r="U1" s="224"/>
      <c r="V1" s="225"/>
      <c r="W1" s="226" t="s">
        <v>24</v>
      </c>
      <c r="X1" s="227"/>
      <c r="Y1" s="227"/>
      <c r="Z1" s="227"/>
      <c r="AA1" s="228"/>
      <c r="AB1" s="29" t="s">
        <v>4</v>
      </c>
      <c r="AC1" s="229" t="s">
        <v>5</v>
      </c>
      <c r="AD1" s="230"/>
      <c r="AE1" s="230"/>
      <c r="AF1" s="230"/>
      <c r="AG1" s="231"/>
      <c r="AH1" s="216" t="s">
        <v>458</v>
      </c>
      <c r="AI1" s="216" t="s">
        <v>456</v>
      </c>
      <c r="AJ1" s="216" t="s">
        <v>454</v>
      </c>
    </row>
    <row r="2" spans="1:36" s="1" customFormat="1" ht="15" thickBot="1" x14ac:dyDescent="0.2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 t="s">
        <v>17</v>
      </c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97</v>
      </c>
      <c r="AC2" s="83" t="s">
        <v>25</v>
      </c>
      <c r="AD2" s="84" t="s">
        <v>15</v>
      </c>
      <c r="AE2" s="85" t="s">
        <v>40</v>
      </c>
      <c r="AF2" s="84" t="s">
        <v>80</v>
      </c>
      <c r="AG2" s="86" t="s">
        <v>26</v>
      </c>
      <c r="AH2" s="217" t="s">
        <v>459</v>
      </c>
      <c r="AI2" s="217" t="s">
        <v>457</v>
      </c>
      <c r="AJ2" s="217" t="s">
        <v>455</v>
      </c>
    </row>
    <row r="3" spans="1:36" s="2" customFormat="1" ht="15" customHeight="1" x14ac:dyDescent="0.15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30</v>
      </c>
      <c r="I3" s="53">
        <f t="shared" ref="I3:I34" si="1">IF(OR(H3="Non",H3=""),G3,MAX(0,G3-15))</f>
        <v>0</v>
      </c>
      <c r="J3" s="54"/>
      <c r="K3" s="55">
        <f t="shared" ref="K3:K34" si="2">SUM(N3,S3,X3)</f>
        <v>0</v>
      </c>
      <c r="L3" s="56">
        <f t="shared" ref="L3:L34" si="3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4">IF(OR(AC3&lt;&gt;"Oui",C3&lt;&gt;"JOU"),"",IF(F3&lt;VALUE("01/01/2006"),154,IF(F3&lt;VALUE("01/01/2010"),79,0)))</f>
        <v/>
      </c>
      <c r="AE3" s="63"/>
      <c r="AF3" s="64"/>
      <c r="AG3" s="65"/>
      <c r="AH3" s="142" t="s">
        <v>44</v>
      </c>
      <c r="AI3" s="142"/>
      <c r="AJ3" s="142"/>
    </row>
    <row r="4" spans="1:36" s="2" customFormat="1" ht="15" customHeight="1" x14ac:dyDescent="0.15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30</v>
      </c>
      <c r="I4" s="31">
        <f t="shared" si="1"/>
        <v>0</v>
      </c>
      <c r="J4" s="9"/>
      <c r="K4" s="32">
        <f t="shared" si="2"/>
        <v>0</v>
      </c>
      <c r="L4" s="33">
        <f t="shared" si="3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4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15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30</v>
      </c>
      <c r="I5" s="31">
        <f t="shared" si="1"/>
        <v>0</v>
      </c>
      <c r="J5" s="9"/>
      <c r="K5" s="32">
        <f t="shared" si="2"/>
        <v>0</v>
      </c>
      <c r="L5" s="33">
        <f t="shared" si="3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4"/>
        <v/>
      </c>
      <c r="AE5" s="26"/>
      <c r="AF5" s="27"/>
      <c r="AG5" s="28"/>
      <c r="AH5" s="142" t="s">
        <v>81</v>
      </c>
      <c r="AI5" s="142"/>
      <c r="AJ5" s="142"/>
    </row>
    <row r="6" spans="1:36" s="2" customFormat="1" ht="15" customHeight="1" x14ac:dyDescent="0.15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30</v>
      </c>
      <c r="I6" s="31">
        <f t="shared" si="1"/>
        <v>0</v>
      </c>
      <c r="J6" s="9"/>
      <c r="K6" s="32">
        <f t="shared" si="2"/>
        <v>0</v>
      </c>
      <c r="L6" s="33">
        <f t="shared" si="3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4"/>
        <v/>
      </c>
      <c r="AE6" s="26"/>
      <c r="AF6" s="27"/>
      <c r="AG6" s="28"/>
      <c r="AH6" s="142" t="s">
        <v>82</v>
      </c>
      <c r="AI6" s="142"/>
      <c r="AJ6" s="142"/>
    </row>
    <row r="7" spans="1:36" s="2" customFormat="1" ht="15" customHeight="1" x14ac:dyDescent="0.15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30</v>
      </c>
      <c r="I7" s="31">
        <f t="shared" si="1"/>
        <v>0</v>
      </c>
      <c r="J7" s="9"/>
      <c r="K7" s="32">
        <f t="shared" si="2"/>
        <v>0</v>
      </c>
      <c r="L7" s="33">
        <f t="shared" si="3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4"/>
        <v/>
      </c>
      <c r="AE7" s="26"/>
      <c r="AF7" s="27"/>
      <c r="AG7" s="28"/>
      <c r="AH7" s="142" t="s">
        <v>83</v>
      </c>
      <c r="AI7" s="142"/>
      <c r="AJ7" s="142"/>
    </row>
    <row r="8" spans="1:36" s="2" customFormat="1" ht="15" customHeight="1" x14ac:dyDescent="0.15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30</v>
      </c>
      <c r="I8" s="31">
        <f t="shared" si="1"/>
        <v>0</v>
      </c>
      <c r="J8" s="9"/>
      <c r="K8" s="32">
        <f t="shared" si="2"/>
        <v>0</v>
      </c>
      <c r="L8" s="33">
        <f t="shared" si="3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4"/>
        <v/>
      </c>
      <c r="AE8" s="26"/>
      <c r="AF8" s="27"/>
      <c r="AG8" s="28"/>
      <c r="AH8" s="142" t="s">
        <v>84</v>
      </c>
      <c r="AI8" s="142"/>
      <c r="AJ8" s="142"/>
    </row>
    <row r="9" spans="1:36" s="2" customFormat="1" ht="15" customHeight="1" x14ac:dyDescent="0.15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46</v>
      </c>
      <c r="I9" s="31">
        <f t="shared" si="1"/>
        <v>0</v>
      </c>
      <c r="J9" s="9"/>
      <c r="K9" s="32">
        <f t="shared" si="2"/>
        <v>0</v>
      </c>
      <c r="L9" s="33">
        <f t="shared" si="3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4"/>
        <v/>
      </c>
      <c r="AE9" s="26"/>
      <c r="AF9" s="27"/>
      <c r="AG9" s="28"/>
      <c r="AH9" s="142" t="s">
        <v>85</v>
      </c>
      <c r="AI9" s="142"/>
      <c r="AJ9" s="142"/>
    </row>
    <row r="10" spans="1:36" s="2" customFormat="1" ht="15" customHeight="1" x14ac:dyDescent="0.15">
      <c r="A10" s="12" t="s">
        <v>8</v>
      </c>
      <c r="B10" s="13" t="s">
        <v>7</v>
      </c>
      <c r="C10" s="14" t="s">
        <v>704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46</v>
      </c>
      <c r="I10" s="31">
        <f t="shared" si="1"/>
        <v>175</v>
      </c>
      <c r="J10" s="9"/>
      <c r="K10" s="32">
        <f t="shared" si="2"/>
        <v>175</v>
      </c>
      <c r="L10" s="33">
        <f t="shared" si="3"/>
        <v>0</v>
      </c>
      <c r="M10" s="35" t="s">
        <v>107</v>
      </c>
      <c r="N10" s="36">
        <v>175</v>
      </c>
      <c r="O10" s="123" t="s">
        <v>836</v>
      </c>
      <c r="P10" s="120" t="s">
        <v>125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4"/>
        <v/>
      </c>
      <c r="AE10" s="26"/>
      <c r="AF10" s="27"/>
      <c r="AG10" s="28"/>
      <c r="AH10" s="142" t="s">
        <v>86</v>
      </c>
      <c r="AI10" s="142"/>
      <c r="AJ10" s="142"/>
    </row>
    <row r="11" spans="1:36" s="2" customFormat="1" ht="15" customHeight="1" x14ac:dyDescent="0.15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30</v>
      </c>
      <c r="I11" s="31">
        <f t="shared" si="1"/>
        <v>0</v>
      </c>
      <c r="J11" s="9"/>
      <c r="K11" s="32">
        <f t="shared" si="2"/>
        <v>0</v>
      </c>
      <c r="L11" s="33">
        <f t="shared" si="3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4"/>
        <v/>
      </c>
      <c r="AE11" s="26"/>
      <c r="AF11" s="27"/>
      <c r="AG11" s="28"/>
      <c r="AH11" s="142" t="s">
        <v>87</v>
      </c>
      <c r="AI11" s="142"/>
      <c r="AJ11" s="142"/>
    </row>
    <row r="12" spans="1:36" s="2" customFormat="1" ht="15" customHeight="1" x14ac:dyDescent="0.15">
      <c r="A12" s="12" t="s">
        <v>6</v>
      </c>
      <c r="B12" s="13" t="s">
        <v>7</v>
      </c>
      <c r="C12" s="14" t="s">
        <v>9</v>
      </c>
      <c r="D12" s="15" t="s">
        <v>66</v>
      </c>
      <c r="E12" s="16" t="s">
        <v>67</v>
      </c>
      <c r="F12" s="17">
        <v>24750</v>
      </c>
      <c r="G12" s="30">
        <f t="shared" si="0"/>
        <v>0</v>
      </c>
      <c r="H12" s="10" t="s">
        <v>30</v>
      </c>
      <c r="I12" s="31">
        <f t="shared" si="1"/>
        <v>0</v>
      </c>
      <c r="J12" s="9"/>
      <c r="K12" s="32">
        <f t="shared" si="2"/>
        <v>0</v>
      </c>
      <c r="L12" s="33">
        <f t="shared" si="3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89</v>
      </c>
      <c r="AI12" s="142"/>
      <c r="AJ12" s="142"/>
    </row>
    <row r="13" spans="1:36" s="2" customFormat="1" ht="15" customHeight="1" x14ac:dyDescent="0.15">
      <c r="A13" s="12" t="s">
        <v>6</v>
      </c>
      <c r="B13" s="13" t="s">
        <v>7</v>
      </c>
      <c r="C13" s="14" t="s">
        <v>47</v>
      </c>
      <c r="D13" s="15" t="s">
        <v>61</v>
      </c>
      <c r="E13" s="16" t="s">
        <v>62</v>
      </c>
      <c r="F13" s="17">
        <v>35662</v>
      </c>
      <c r="G13" s="30">
        <f t="shared" si="0"/>
        <v>220</v>
      </c>
      <c r="H13" s="10" t="s">
        <v>30</v>
      </c>
      <c r="I13" s="31">
        <f t="shared" si="1"/>
        <v>220</v>
      </c>
      <c r="J13" s="9"/>
      <c r="K13" s="32">
        <f t="shared" si="2"/>
        <v>220</v>
      </c>
      <c r="L13" s="33">
        <f t="shared" si="3"/>
        <v>0</v>
      </c>
      <c r="M13" s="35" t="s">
        <v>144</v>
      </c>
      <c r="N13" s="36">
        <v>72</v>
      </c>
      <c r="O13" s="123"/>
      <c r="P13" s="120" t="s">
        <v>125</v>
      </c>
      <c r="Q13" s="37">
        <v>44837</v>
      </c>
      <c r="R13" s="153" t="s">
        <v>144</v>
      </c>
      <c r="S13" s="154">
        <v>74</v>
      </c>
      <c r="T13" s="155"/>
      <c r="U13" s="156" t="s">
        <v>133</v>
      </c>
      <c r="V13" s="157">
        <v>44865</v>
      </c>
      <c r="W13" s="183" t="s">
        <v>144</v>
      </c>
      <c r="X13" s="184">
        <v>74</v>
      </c>
      <c r="Y13" s="185"/>
      <c r="Z13" s="186" t="s">
        <v>150</v>
      </c>
      <c r="AA13" s="187"/>
      <c r="AB13" s="24"/>
      <c r="AC13" s="25"/>
      <c r="AD13" s="34"/>
      <c r="AE13" s="26"/>
      <c r="AF13" s="27"/>
      <c r="AG13" s="28"/>
      <c r="AH13" s="142" t="s">
        <v>88</v>
      </c>
      <c r="AI13" s="142"/>
      <c r="AJ13" s="142"/>
    </row>
    <row r="14" spans="1:36" s="2" customFormat="1" ht="15" customHeight="1" x14ac:dyDescent="0.15">
      <c r="A14" s="12" t="s">
        <v>6</v>
      </c>
      <c r="B14" s="13" t="s">
        <v>7</v>
      </c>
      <c r="C14" s="14" t="s">
        <v>47</v>
      </c>
      <c r="D14" s="15" t="s">
        <v>64</v>
      </c>
      <c r="E14" s="16" t="s">
        <v>65</v>
      </c>
      <c r="F14" s="17">
        <v>28423</v>
      </c>
      <c r="G14" s="30">
        <f t="shared" si="0"/>
        <v>220</v>
      </c>
      <c r="H14" s="10" t="s">
        <v>30</v>
      </c>
      <c r="I14" s="31">
        <f t="shared" si="1"/>
        <v>220</v>
      </c>
      <c r="J14" s="9"/>
      <c r="K14" s="32">
        <f t="shared" si="2"/>
        <v>220</v>
      </c>
      <c r="L14" s="33">
        <f t="shared" si="3"/>
        <v>0</v>
      </c>
      <c r="M14" s="35" t="s">
        <v>144</v>
      </c>
      <c r="N14" s="36">
        <v>110</v>
      </c>
      <c r="O14" s="123"/>
      <c r="P14" s="120" t="s">
        <v>125</v>
      </c>
      <c r="Q14" s="37">
        <v>44837</v>
      </c>
      <c r="R14" s="153" t="s">
        <v>144</v>
      </c>
      <c r="S14" s="154">
        <v>110</v>
      </c>
      <c r="T14" s="155"/>
      <c r="U14" s="156" t="s">
        <v>133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90</v>
      </c>
      <c r="AI14" s="142"/>
      <c r="AJ14" s="142"/>
    </row>
    <row r="15" spans="1:36" s="2" customFormat="1" ht="15" customHeight="1" x14ac:dyDescent="0.15">
      <c r="A15" s="12" t="s">
        <v>6</v>
      </c>
      <c r="B15" s="13" t="s">
        <v>7</v>
      </c>
      <c r="C15" s="14" t="s">
        <v>47</v>
      </c>
      <c r="D15" s="15" t="s">
        <v>69</v>
      </c>
      <c r="E15" s="16" t="s">
        <v>68</v>
      </c>
      <c r="F15" s="17">
        <v>28974</v>
      </c>
      <c r="G15" s="30">
        <f t="shared" si="0"/>
        <v>220</v>
      </c>
      <c r="H15" s="10" t="s">
        <v>46</v>
      </c>
      <c r="I15" s="31">
        <f t="shared" si="1"/>
        <v>205</v>
      </c>
      <c r="J15" s="9"/>
      <c r="K15" s="32">
        <f t="shared" si="2"/>
        <v>175</v>
      </c>
      <c r="L15" s="33">
        <f t="shared" si="3"/>
        <v>30</v>
      </c>
      <c r="M15" s="35" t="s">
        <v>107</v>
      </c>
      <c r="N15" s="36">
        <v>90</v>
      </c>
      <c r="O15" s="123" t="s">
        <v>571</v>
      </c>
      <c r="P15" s="120" t="s">
        <v>125</v>
      </c>
      <c r="Q15" s="37">
        <v>44809</v>
      </c>
      <c r="R15" s="153" t="s">
        <v>107</v>
      </c>
      <c r="S15" s="154">
        <v>85</v>
      </c>
      <c r="T15" s="155" t="s">
        <v>572</v>
      </c>
      <c r="U15" s="156" t="s">
        <v>133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91</v>
      </c>
      <c r="AI15" s="142"/>
      <c r="AJ15" s="142"/>
    </row>
    <row r="16" spans="1:36" s="2" customFormat="1" ht="15" customHeight="1" x14ac:dyDescent="0.15">
      <c r="A16" s="12" t="s">
        <v>8</v>
      </c>
      <c r="B16" s="13" t="s">
        <v>7</v>
      </c>
      <c r="C16" s="14" t="s">
        <v>47</v>
      </c>
      <c r="D16" s="15" t="s">
        <v>70</v>
      </c>
      <c r="E16" s="16" t="s">
        <v>71</v>
      </c>
      <c r="F16" s="17">
        <v>36084</v>
      </c>
      <c r="G16" s="30">
        <f t="shared" si="0"/>
        <v>220</v>
      </c>
      <c r="H16" s="10" t="s">
        <v>30</v>
      </c>
      <c r="I16" s="31">
        <f t="shared" si="1"/>
        <v>220</v>
      </c>
      <c r="J16" s="9"/>
      <c r="K16" s="32">
        <f t="shared" si="2"/>
        <v>220</v>
      </c>
      <c r="L16" s="33">
        <f t="shared" si="3"/>
        <v>0</v>
      </c>
      <c r="M16" s="35" t="s">
        <v>153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92</v>
      </c>
      <c r="AI16" s="142"/>
      <c r="AJ16" s="142"/>
    </row>
    <row r="17" spans="1:36" s="2" customFormat="1" ht="15" customHeight="1" x14ac:dyDescent="0.15">
      <c r="A17" s="12" t="s">
        <v>6</v>
      </c>
      <c r="B17" s="13" t="s">
        <v>7</v>
      </c>
      <c r="C17" s="14" t="s">
        <v>47</v>
      </c>
      <c r="D17" s="15" t="s">
        <v>72</v>
      </c>
      <c r="E17" s="16" t="s">
        <v>73</v>
      </c>
      <c r="F17" s="17">
        <v>29110</v>
      </c>
      <c r="G17" s="30">
        <f t="shared" si="0"/>
        <v>220</v>
      </c>
      <c r="H17" s="10" t="s">
        <v>30</v>
      </c>
      <c r="I17" s="31">
        <f t="shared" si="1"/>
        <v>220</v>
      </c>
      <c r="J17" s="9"/>
      <c r="K17" s="32">
        <f t="shared" si="2"/>
        <v>0</v>
      </c>
      <c r="L17" s="33">
        <f t="shared" si="3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96</v>
      </c>
      <c r="AI17" s="142"/>
      <c r="AJ17" s="142"/>
    </row>
    <row r="18" spans="1:36" s="2" customFormat="1" ht="15" customHeight="1" x14ac:dyDescent="0.15">
      <c r="A18" s="12" t="s">
        <v>6</v>
      </c>
      <c r="B18" s="13" t="s">
        <v>7</v>
      </c>
      <c r="C18" s="14" t="s">
        <v>145</v>
      </c>
      <c r="D18" s="15" t="s">
        <v>74</v>
      </c>
      <c r="E18" s="16" t="s">
        <v>75</v>
      </c>
      <c r="F18" s="17">
        <v>36530</v>
      </c>
      <c r="G18" s="30">
        <f t="shared" si="0"/>
        <v>0</v>
      </c>
      <c r="H18" s="10" t="s">
        <v>30</v>
      </c>
      <c r="I18" s="31">
        <f t="shared" si="1"/>
        <v>0</v>
      </c>
      <c r="J18" s="9"/>
      <c r="K18" s="32">
        <f t="shared" si="2"/>
        <v>0</v>
      </c>
      <c r="L18" s="33">
        <f t="shared" si="3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93</v>
      </c>
      <c r="AI18" s="142"/>
      <c r="AJ18" s="142"/>
    </row>
    <row r="19" spans="1:36" s="2" customFormat="1" ht="15" customHeight="1" x14ac:dyDescent="0.15">
      <c r="A19" s="12" t="s">
        <v>6</v>
      </c>
      <c r="B19" s="13" t="s">
        <v>7</v>
      </c>
      <c r="C19" s="14" t="s">
        <v>47</v>
      </c>
      <c r="D19" s="15" t="s">
        <v>76</v>
      </c>
      <c r="E19" s="16" t="s">
        <v>79</v>
      </c>
      <c r="F19" s="17">
        <v>35977</v>
      </c>
      <c r="G19" s="30">
        <f t="shared" si="0"/>
        <v>220</v>
      </c>
      <c r="H19" s="10" t="s">
        <v>30</v>
      </c>
      <c r="I19" s="31">
        <f t="shared" si="1"/>
        <v>220</v>
      </c>
      <c r="J19" s="9"/>
      <c r="K19" s="32">
        <f t="shared" si="2"/>
        <v>0</v>
      </c>
      <c r="L19" s="33">
        <f t="shared" si="3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94</v>
      </c>
      <c r="AI19" s="142"/>
      <c r="AJ19" s="142"/>
    </row>
    <row r="20" spans="1:36" s="2" customFormat="1" ht="15" customHeight="1" x14ac:dyDescent="0.15">
      <c r="A20" s="12" t="s">
        <v>6</v>
      </c>
      <c r="B20" s="13" t="s">
        <v>7</v>
      </c>
      <c r="C20" s="14" t="s">
        <v>145</v>
      </c>
      <c r="D20" s="15" t="s">
        <v>77</v>
      </c>
      <c r="E20" s="16" t="s">
        <v>78</v>
      </c>
      <c r="F20" s="17">
        <v>37385</v>
      </c>
      <c r="G20" s="30">
        <f t="shared" si="0"/>
        <v>0</v>
      </c>
      <c r="H20" s="10" t="s">
        <v>30</v>
      </c>
      <c r="I20" s="31">
        <f t="shared" si="1"/>
        <v>0</v>
      </c>
      <c r="J20" s="9"/>
      <c r="K20" s="32">
        <f t="shared" si="2"/>
        <v>0</v>
      </c>
      <c r="L20" s="33">
        <f t="shared" si="3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95</v>
      </c>
      <c r="AI20" s="142"/>
      <c r="AJ20" s="142"/>
    </row>
    <row r="21" spans="1:36" s="2" customFormat="1" ht="15" customHeight="1" x14ac:dyDescent="0.15">
      <c r="A21" s="12" t="s">
        <v>8</v>
      </c>
      <c r="B21" s="13" t="s">
        <v>7</v>
      </c>
      <c r="C21" s="14" t="s">
        <v>47</v>
      </c>
      <c r="D21" s="15" t="s">
        <v>106</v>
      </c>
      <c r="E21" s="16" t="s">
        <v>108</v>
      </c>
      <c r="F21" s="17">
        <v>39253</v>
      </c>
      <c r="G21" s="30">
        <f t="shared" si="0"/>
        <v>190</v>
      </c>
      <c r="H21" s="10" t="s">
        <v>30</v>
      </c>
      <c r="I21" s="31">
        <f t="shared" si="1"/>
        <v>190</v>
      </c>
      <c r="J21" s="9"/>
      <c r="K21" s="32">
        <f t="shared" si="2"/>
        <v>190</v>
      </c>
      <c r="L21" s="33">
        <f t="shared" si="3"/>
        <v>0</v>
      </c>
      <c r="M21" s="35" t="s">
        <v>107</v>
      </c>
      <c r="N21" s="36">
        <v>190</v>
      </c>
      <c r="O21" s="123" t="s">
        <v>154</v>
      </c>
      <c r="P21" s="120" t="s">
        <v>109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5">IF(OR(AC21&lt;&gt;"Oui",C21&lt;&gt;"JOU"),"",IF(F21&lt;VALUE("01/01/2006"),154,IF(F21&lt;VALUE("01/01/2010"),79,0)))</f>
        <v>79</v>
      </c>
      <c r="AE21" s="26"/>
      <c r="AF21" s="27"/>
      <c r="AG21" s="28"/>
      <c r="AH21" s="142" t="s">
        <v>352</v>
      </c>
      <c r="AI21" s="142"/>
      <c r="AJ21" s="142"/>
    </row>
    <row r="22" spans="1:36" s="3" customFormat="1" ht="15" customHeight="1" x14ac:dyDescent="0.15">
      <c r="A22" s="12" t="s">
        <v>8</v>
      </c>
      <c r="B22" s="13" t="s">
        <v>7</v>
      </c>
      <c r="C22" s="14" t="s">
        <v>47</v>
      </c>
      <c r="D22" s="15" t="s">
        <v>110</v>
      </c>
      <c r="E22" s="16" t="s">
        <v>111</v>
      </c>
      <c r="F22" s="17">
        <v>37825</v>
      </c>
      <c r="G22" s="30">
        <f t="shared" si="0"/>
        <v>220</v>
      </c>
      <c r="H22" s="10" t="s">
        <v>46</v>
      </c>
      <c r="I22" s="31">
        <f t="shared" si="1"/>
        <v>205</v>
      </c>
      <c r="J22" s="9"/>
      <c r="K22" s="32">
        <f t="shared" si="2"/>
        <v>183</v>
      </c>
      <c r="L22" s="33">
        <f t="shared" si="3"/>
        <v>22</v>
      </c>
      <c r="M22" s="35" t="s">
        <v>107</v>
      </c>
      <c r="N22" s="36">
        <v>183</v>
      </c>
      <c r="O22" s="123" t="s">
        <v>155</v>
      </c>
      <c r="P22" s="120" t="s">
        <v>125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5"/>
        <v/>
      </c>
      <c r="AE22" s="26"/>
      <c r="AF22" s="27"/>
      <c r="AG22" s="28"/>
      <c r="AH22" s="142" t="s">
        <v>181</v>
      </c>
      <c r="AI22" s="142"/>
      <c r="AJ22" s="142"/>
    </row>
    <row r="23" spans="1:36" s="3" customFormat="1" ht="15" customHeight="1" x14ac:dyDescent="0.15">
      <c r="A23" s="12" t="s">
        <v>8</v>
      </c>
      <c r="B23" s="13" t="s">
        <v>7</v>
      </c>
      <c r="C23" s="14" t="s">
        <v>47</v>
      </c>
      <c r="D23" s="15" t="s">
        <v>110</v>
      </c>
      <c r="E23" s="16" t="s">
        <v>112</v>
      </c>
      <c r="F23" s="17">
        <v>38884</v>
      </c>
      <c r="G23" s="30">
        <f t="shared" si="0"/>
        <v>190</v>
      </c>
      <c r="H23" s="10" t="s">
        <v>46</v>
      </c>
      <c r="I23" s="31">
        <f t="shared" si="1"/>
        <v>175</v>
      </c>
      <c r="J23" s="9"/>
      <c r="K23" s="32">
        <f t="shared" si="2"/>
        <v>184</v>
      </c>
      <c r="L23" s="33">
        <f t="shared" si="3"/>
        <v>-9</v>
      </c>
      <c r="M23" s="35" t="s">
        <v>107</v>
      </c>
      <c r="N23" s="36">
        <v>184</v>
      </c>
      <c r="O23" s="123" t="s">
        <v>156</v>
      </c>
      <c r="P23" s="120" t="s">
        <v>328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5"/>
        <v/>
      </c>
      <c r="AE23" s="26"/>
      <c r="AF23" s="27"/>
      <c r="AG23" s="28"/>
      <c r="AH23" s="142" t="s">
        <v>182</v>
      </c>
      <c r="AI23" s="142"/>
      <c r="AJ23" s="142"/>
    </row>
    <row r="24" spans="1:36" s="3" customFormat="1" ht="15" customHeight="1" x14ac:dyDescent="0.15">
      <c r="A24" s="12" t="s">
        <v>8</v>
      </c>
      <c r="B24" s="13" t="s">
        <v>7</v>
      </c>
      <c r="C24" s="14" t="s">
        <v>47</v>
      </c>
      <c r="D24" s="15" t="s">
        <v>110</v>
      </c>
      <c r="E24" s="16" t="s">
        <v>113</v>
      </c>
      <c r="F24" s="17">
        <v>39617</v>
      </c>
      <c r="G24" s="30">
        <f t="shared" si="0"/>
        <v>170</v>
      </c>
      <c r="H24" s="10" t="s">
        <v>30</v>
      </c>
      <c r="I24" s="31">
        <f t="shared" si="1"/>
        <v>170</v>
      </c>
      <c r="J24" s="9"/>
      <c r="K24" s="32">
        <f t="shared" si="2"/>
        <v>183</v>
      </c>
      <c r="L24" s="33">
        <f t="shared" si="3"/>
        <v>-13</v>
      </c>
      <c r="M24" s="35" t="s">
        <v>107</v>
      </c>
      <c r="N24" s="36">
        <v>183</v>
      </c>
      <c r="O24" s="123" t="s">
        <v>157</v>
      </c>
      <c r="P24" s="120" t="s">
        <v>114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5"/>
        <v/>
      </c>
      <c r="AE24" s="26"/>
      <c r="AF24" s="27"/>
      <c r="AG24" s="28"/>
      <c r="AH24" s="142" t="s">
        <v>182</v>
      </c>
      <c r="AI24" s="142"/>
      <c r="AJ24" s="142"/>
    </row>
    <row r="25" spans="1:36" s="3" customFormat="1" ht="15" customHeight="1" x14ac:dyDescent="0.15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116</v>
      </c>
      <c r="F25" s="17">
        <v>40050</v>
      </c>
      <c r="G25" s="30">
        <f t="shared" si="0"/>
        <v>170</v>
      </c>
      <c r="H25" s="10" t="s">
        <v>30</v>
      </c>
      <c r="I25" s="31">
        <f t="shared" si="1"/>
        <v>170</v>
      </c>
      <c r="J25" s="9"/>
      <c r="K25" s="32">
        <f t="shared" si="2"/>
        <v>170</v>
      </c>
      <c r="L25" s="33">
        <f t="shared" si="3"/>
        <v>0</v>
      </c>
      <c r="M25" s="35" t="s">
        <v>153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5"/>
        <v/>
      </c>
      <c r="AE25" s="26"/>
      <c r="AF25" s="27"/>
      <c r="AG25" s="28"/>
      <c r="AH25" s="142" t="s">
        <v>170</v>
      </c>
      <c r="AI25" s="142"/>
      <c r="AJ25" s="142"/>
    </row>
    <row r="26" spans="1:36" s="3" customFormat="1" ht="15" customHeight="1" x14ac:dyDescent="0.15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117</v>
      </c>
      <c r="F26" s="17">
        <v>41359</v>
      </c>
      <c r="G26" s="30">
        <f t="shared" si="0"/>
        <v>160</v>
      </c>
      <c r="H26" s="10" t="s">
        <v>46</v>
      </c>
      <c r="I26" s="31">
        <f t="shared" si="1"/>
        <v>145</v>
      </c>
      <c r="J26" s="9"/>
      <c r="K26" s="32">
        <f t="shared" si="2"/>
        <v>145</v>
      </c>
      <c r="L26" s="33">
        <f t="shared" si="3"/>
        <v>0</v>
      </c>
      <c r="M26" s="35" t="s">
        <v>153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5"/>
        <v>0</v>
      </c>
      <c r="AE26" s="26"/>
      <c r="AF26" s="27"/>
      <c r="AG26" s="28"/>
      <c r="AH26" s="142" t="s">
        <v>170</v>
      </c>
      <c r="AI26" s="142"/>
      <c r="AJ26" s="142"/>
    </row>
    <row r="27" spans="1:36" s="3" customFormat="1" ht="15" customHeight="1" x14ac:dyDescent="0.15">
      <c r="A27" s="12" t="s">
        <v>6</v>
      </c>
      <c r="B27" s="13" t="s">
        <v>7</v>
      </c>
      <c r="C27" s="14" t="s">
        <v>47</v>
      </c>
      <c r="D27" s="15" t="s">
        <v>118</v>
      </c>
      <c r="E27" s="16" t="s">
        <v>119</v>
      </c>
      <c r="F27" s="17">
        <v>41067</v>
      </c>
      <c r="G27" s="30">
        <f t="shared" si="0"/>
        <v>160</v>
      </c>
      <c r="H27" s="10" t="s">
        <v>30</v>
      </c>
      <c r="I27" s="31">
        <f t="shared" si="1"/>
        <v>160</v>
      </c>
      <c r="J27" s="9" t="s">
        <v>123</v>
      </c>
      <c r="K27" s="32">
        <f t="shared" si="2"/>
        <v>180</v>
      </c>
      <c r="L27" s="33">
        <f t="shared" si="3"/>
        <v>-20</v>
      </c>
      <c r="M27" s="35" t="s">
        <v>107</v>
      </c>
      <c r="N27" s="36">
        <v>130</v>
      </c>
      <c r="O27" s="123">
        <v>6741045</v>
      </c>
      <c r="P27" s="120" t="s">
        <v>114</v>
      </c>
      <c r="Q27" s="37">
        <v>44746</v>
      </c>
      <c r="R27" s="153" t="s">
        <v>460</v>
      </c>
      <c r="S27" s="154">
        <v>50</v>
      </c>
      <c r="T27" s="155" t="s">
        <v>462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5"/>
        <v/>
      </c>
      <c r="AE27" s="26"/>
      <c r="AF27" s="27"/>
      <c r="AG27" s="28"/>
      <c r="AH27" s="142" t="s">
        <v>166</v>
      </c>
      <c r="AI27" s="142"/>
      <c r="AJ27" s="142"/>
    </row>
    <row r="28" spans="1:36" s="3" customFormat="1" ht="15" customHeight="1" x14ac:dyDescent="0.15">
      <c r="A28" s="12" t="s">
        <v>6</v>
      </c>
      <c r="B28" s="13" t="s">
        <v>7</v>
      </c>
      <c r="C28" s="14" t="s">
        <v>47</v>
      </c>
      <c r="D28" s="15" t="s">
        <v>979</v>
      </c>
      <c r="E28" s="16" t="s">
        <v>839</v>
      </c>
      <c r="F28" s="17">
        <v>41664</v>
      </c>
      <c r="G28" s="30">
        <f t="shared" si="0"/>
        <v>145</v>
      </c>
      <c r="H28" s="10" t="s">
        <v>30</v>
      </c>
      <c r="I28" s="31">
        <f t="shared" si="1"/>
        <v>145</v>
      </c>
      <c r="J28" s="9"/>
      <c r="K28" s="32">
        <f t="shared" si="2"/>
        <v>145</v>
      </c>
      <c r="L28" s="33">
        <f t="shared" si="3"/>
        <v>0</v>
      </c>
      <c r="M28" s="35" t="s">
        <v>107</v>
      </c>
      <c r="N28" s="36">
        <v>145</v>
      </c>
      <c r="O28" s="123" t="s">
        <v>840</v>
      </c>
      <c r="P28" s="120" t="s">
        <v>133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5"/>
        <v/>
      </c>
      <c r="AE28" s="26"/>
      <c r="AF28" s="27"/>
      <c r="AG28" s="28"/>
      <c r="AH28" s="142" t="s">
        <v>1050</v>
      </c>
      <c r="AI28" s="142"/>
      <c r="AJ28" s="142"/>
    </row>
    <row r="29" spans="1:36" s="3" customFormat="1" ht="15" customHeight="1" x14ac:dyDescent="0.15">
      <c r="A29" s="12" t="s">
        <v>8</v>
      </c>
      <c r="B29" s="13" t="s">
        <v>7</v>
      </c>
      <c r="C29" s="14" t="s">
        <v>47</v>
      </c>
      <c r="D29" s="15" t="s">
        <v>121</v>
      </c>
      <c r="E29" s="16" t="s">
        <v>122</v>
      </c>
      <c r="F29" s="17">
        <v>40019</v>
      </c>
      <c r="G29" s="30">
        <f t="shared" si="0"/>
        <v>170</v>
      </c>
      <c r="H29" s="10" t="s">
        <v>30</v>
      </c>
      <c r="I29" s="31">
        <f t="shared" si="1"/>
        <v>170</v>
      </c>
      <c r="J29" s="9"/>
      <c r="K29" s="32">
        <f t="shared" si="2"/>
        <v>169.98</v>
      </c>
      <c r="L29" s="33">
        <f t="shared" si="3"/>
        <v>2.0000000000010232E-2</v>
      </c>
      <c r="M29" s="35" t="s">
        <v>107</v>
      </c>
      <c r="N29" s="36">
        <v>56.66</v>
      </c>
      <c r="O29" s="123" t="s">
        <v>158</v>
      </c>
      <c r="P29" s="120" t="s">
        <v>125</v>
      </c>
      <c r="Q29" s="37">
        <v>44821</v>
      </c>
      <c r="R29" s="153" t="s">
        <v>107</v>
      </c>
      <c r="S29" s="154">
        <v>56.66</v>
      </c>
      <c r="T29" s="155" t="s">
        <v>152</v>
      </c>
      <c r="U29" s="156" t="s">
        <v>133</v>
      </c>
      <c r="V29" s="157">
        <v>44849</v>
      </c>
      <c r="W29" s="183" t="s">
        <v>107</v>
      </c>
      <c r="X29" s="184">
        <v>56.66</v>
      </c>
      <c r="Y29" s="185" t="s">
        <v>124</v>
      </c>
      <c r="Z29" s="186" t="s">
        <v>150</v>
      </c>
      <c r="AA29" s="187"/>
      <c r="AB29" s="24"/>
      <c r="AC29" s="25"/>
      <c r="AD29" s="34" t="str">
        <f t="shared" si="5"/>
        <v/>
      </c>
      <c r="AE29" s="26"/>
      <c r="AF29" s="27"/>
      <c r="AG29" s="28"/>
      <c r="AH29" s="142" t="s">
        <v>179</v>
      </c>
      <c r="AI29" s="142"/>
      <c r="AJ29" s="142"/>
    </row>
    <row r="30" spans="1:36" s="3" customFormat="1" ht="15" customHeight="1" x14ac:dyDescent="0.15">
      <c r="A30" s="12" t="s">
        <v>6</v>
      </c>
      <c r="B30" s="13" t="s">
        <v>7</v>
      </c>
      <c r="C30" s="14" t="s">
        <v>47</v>
      </c>
      <c r="D30" s="15" t="s">
        <v>126</v>
      </c>
      <c r="E30" s="16" t="s">
        <v>127</v>
      </c>
      <c r="F30" s="17">
        <v>40199</v>
      </c>
      <c r="G30" s="30">
        <f t="shared" si="0"/>
        <v>170</v>
      </c>
      <c r="H30" s="10" t="s">
        <v>30</v>
      </c>
      <c r="I30" s="31">
        <f t="shared" si="1"/>
        <v>170</v>
      </c>
      <c r="J30" s="9"/>
      <c r="K30" s="32">
        <f t="shared" si="2"/>
        <v>170</v>
      </c>
      <c r="L30" s="33">
        <f t="shared" si="3"/>
        <v>0</v>
      </c>
      <c r="M30" s="35" t="s">
        <v>107</v>
      </c>
      <c r="N30" s="36">
        <v>170</v>
      </c>
      <c r="O30" s="123">
        <v>3778662</v>
      </c>
      <c r="P30" s="120" t="s">
        <v>114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5"/>
        <v/>
      </c>
      <c r="AE30" s="26"/>
      <c r="AF30" s="27"/>
      <c r="AG30" s="28"/>
      <c r="AH30" s="142" t="s">
        <v>172</v>
      </c>
      <c r="AI30" s="142"/>
      <c r="AJ30" s="142"/>
    </row>
    <row r="31" spans="1:36" s="3" customFormat="1" ht="15" customHeight="1" x14ac:dyDescent="0.15">
      <c r="A31" s="12" t="s">
        <v>6</v>
      </c>
      <c r="B31" s="13" t="s">
        <v>7</v>
      </c>
      <c r="C31" s="14" t="s">
        <v>47</v>
      </c>
      <c r="D31" s="15" t="s">
        <v>230</v>
      </c>
      <c r="E31" s="16" t="s">
        <v>128</v>
      </c>
      <c r="F31" s="17">
        <v>40061</v>
      </c>
      <c r="G31" s="30">
        <f t="shared" si="0"/>
        <v>170</v>
      </c>
      <c r="H31" s="10" t="s">
        <v>30</v>
      </c>
      <c r="I31" s="31">
        <f t="shared" si="1"/>
        <v>170</v>
      </c>
      <c r="J31" s="9"/>
      <c r="K31" s="32">
        <f t="shared" si="2"/>
        <v>170</v>
      </c>
      <c r="L31" s="33">
        <f t="shared" si="3"/>
        <v>0</v>
      </c>
      <c r="M31" s="35" t="s">
        <v>107</v>
      </c>
      <c r="N31" s="36">
        <v>170</v>
      </c>
      <c r="O31" s="123">
        <v>9640783</v>
      </c>
      <c r="P31" s="120" t="s">
        <v>114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5"/>
        <v/>
      </c>
      <c r="AE31" s="26"/>
      <c r="AF31" s="27"/>
      <c r="AG31" s="28"/>
      <c r="AH31" s="142" t="s">
        <v>175</v>
      </c>
      <c r="AI31" s="142"/>
      <c r="AJ31" s="142"/>
    </row>
    <row r="32" spans="1:36" ht="15" customHeight="1" x14ac:dyDescent="0.15">
      <c r="A32" s="12" t="s">
        <v>6</v>
      </c>
      <c r="B32" s="13" t="s">
        <v>7</v>
      </c>
      <c r="C32" s="14" t="s">
        <v>47</v>
      </c>
      <c r="D32" s="15" t="s">
        <v>129</v>
      </c>
      <c r="E32" s="16" t="s">
        <v>130</v>
      </c>
      <c r="F32" s="17">
        <v>39957</v>
      </c>
      <c r="G32" s="30">
        <f t="shared" si="0"/>
        <v>170</v>
      </c>
      <c r="H32" s="10" t="s">
        <v>30</v>
      </c>
      <c r="I32" s="31">
        <f t="shared" si="1"/>
        <v>170</v>
      </c>
      <c r="J32" s="9"/>
      <c r="K32" s="32">
        <f t="shared" si="2"/>
        <v>170</v>
      </c>
      <c r="L32" s="33">
        <f t="shared" si="3"/>
        <v>0</v>
      </c>
      <c r="M32" s="35" t="s">
        <v>107</v>
      </c>
      <c r="N32" s="36">
        <v>170</v>
      </c>
      <c r="O32" s="123">
        <v>1455080</v>
      </c>
      <c r="P32" s="120" t="s">
        <v>114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5"/>
        <v/>
      </c>
      <c r="AE32" s="26"/>
      <c r="AF32" s="27"/>
      <c r="AG32" s="28"/>
      <c r="AH32" s="142" t="s">
        <v>171</v>
      </c>
      <c r="AI32" s="142"/>
      <c r="AJ32" s="142"/>
    </row>
    <row r="33" spans="1:36" s="3" customFormat="1" ht="15" customHeight="1" x14ac:dyDescent="0.15">
      <c r="A33" s="12" t="s">
        <v>6</v>
      </c>
      <c r="B33" s="13" t="s">
        <v>7</v>
      </c>
      <c r="C33" s="14" t="s">
        <v>47</v>
      </c>
      <c r="D33" s="15" t="s">
        <v>131</v>
      </c>
      <c r="E33" s="16" t="s">
        <v>132</v>
      </c>
      <c r="F33" s="17">
        <v>39287</v>
      </c>
      <c r="G33" s="30">
        <f t="shared" si="0"/>
        <v>190</v>
      </c>
      <c r="H33" s="10" t="s">
        <v>30</v>
      </c>
      <c r="I33" s="31">
        <f t="shared" si="1"/>
        <v>190</v>
      </c>
      <c r="J33" s="9"/>
      <c r="K33" s="32">
        <f t="shared" si="2"/>
        <v>345</v>
      </c>
      <c r="L33" s="33">
        <f t="shared" si="3"/>
        <v>-155</v>
      </c>
      <c r="M33" s="35" t="s">
        <v>107</v>
      </c>
      <c r="N33" s="36">
        <v>115</v>
      </c>
      <c r="O33" s="123">
        <v>8000295</v>
      </c>
      <c r="P33" s="120" t="s">
        <v>114</v>
      </c>
      <c r="Q33" s="37">
        <v>44746</v>
      </c>
      <c r="R33" s="153" t="s">
        <v>107</v>
      </c>
      <c r="S33" s="154">
        <v>115</v>
      </c>
      <c r="T33" s="155">
        <v>8000296</v>
      </c>
      <c r="U33" s="156" t="s">
        <v>125</v>
      </c>
      <c r="V33" s="157">
        <v>44809</v>
      </c>
      <c r="W33" s="183" t="s">
        <v>107</v>
      </c>
      <c r="X33" s="184">
        <v>115</v>
      </c>
      <c r="Y33" s="185">
        <v>8000296</v>
      </c>
      <c r="Z33" s="186" t="s">
        <v>133</v>
      </c>
      <c r="AA33" s="187">
        <v>44849</v>
      </c>
      <c r="AB33" s="24"/>
      <c r="AC33" s="25"/>
      <c r="AD33" s="34" t="str">
        <f t="shared" si="5"/>
        <v/>
      </c>
      <c r="AE33" s="26"/>
      <c r="AF33" s="27"/>
      <c r="AG33" s="28"/>
      <c r="AH33" s="142" t="s">
        <v>173</v>
      </c>
      <c r="AI33" s="142"/>
      <c r="AJ33" s="142"/>
    </row>
    <row r="34" spans="1:36" s="3" customFormat="1" ht="15" customHeight="1" x14ac:dyDescent="0.15">
      <c r="A34" s="12" t="s">
        <v>6</v>
      </c>
      <c r="B34" s="13" t="s">
        <v>7</v>
      </c>
      <c r="C34" s="14" t="s">
        <v>47</v>
      </c>
      <c r="D34" s="15" t="s">
        <v>131</v>
      </c>
      <c r="E34" s="16" t="s">
        <v>134</v>
      </c>
      <c r="F34" s="17">
        <v>40650</v>
      </c>
      <c r="G34" s="30">
        <f t="shared" si="0"/>
        <v>170</v>
      </c>
      <c r="H34" s="10" t="s">
        <v>46</v>
      </c>
      <c r="I34" s="31">
        <f t="shared" si="1"/>
        <v>155</v>
      </c>
      <c r="J34" s="9"/>
      <c r="K34" s="32">
        <f t="shared" si="2"/>
        <v>0</v>
      </c>
      <c r="L34" s="33">
        <f t="shared" si="3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5"/>
        <v/>
      </c>
      <c r="AE34" s="26"/>
      <c r="AF34" s="27"/>
      <c r="AG34" s="28"/>
      <c r="AH34" s="142" t="s">
        <v>173</v>
      </c>
      <c r="AI34" s="142"/>
      <c r="AJ34" s="142"/>
    </row>
    <row r="35" spans="1:36" s="3" customFormat="1" ht="15" customHeight="1" x14ac:dyDescent="0.15">
      <c r="A35" s="12" t="s">
        <v>6</v>
      </c>
      <c r="B35" s="13" t="s">
        <v>7</v>
      </c>
      <c r="C35" s="14" t="s">
        <v>47</v>
      </c>
      <c r="D35" s="15" t="s">
        <v>135</v>
      </c>
      <c r="E35" s="16" t="s">
        <v>136</v>
      </c>
      <c r="F35" s="17">
        <v>40586</v>
      </c>
      <c r="G35" s="30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30</v>
      </c>
      <c r="I35" s="31">
        <f t="shared" ref="I35:I66" si="7">IF(OR(H35="Non",H35=""),G35,MAX(0,G35-15))</f>
        <v>170</v>
      </c>
      <c r="J35" s="9"/>
      <c r="K35" s="32">
        <f t="shared" ref="K35:K66" si="8">SUM(N35,S35,X35)</f>
        <v>170</v>
      </c>
      <c r="L35" s="33">
        <f t="shared" ref="L35:L66" si="9">IF(D35="","",I35-K35)</f>
        <v>0</v>
      </c>
      <c r="M35" s="35" t="s">
        <v>107</v>
      </c>
      <c r="N35" s="36">
        <v>170</v>
      </c>
      <c r="O35" s="123">
        <v>3608425</v>
      </c>
      <c r="P35" s="120" t="s">
        <v>114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5"/>
        <v/>
      </c>
      <c r="AE35" s="26"/>
      <c r="AF35" s="27"/>
      <c r="AG35" s="28"/>
      <c r="AH35" s="142" t="s">
        <v>174</v>
      </c>
      <c r="AI35" s="142"/>
      <c r="AJ35" s="142"/>
    </row>
    <row r="36" spans="1:36" s="3" customFormat="1" ht="15" customHeight="1" x14ac:dyDescent="0.15">
      <c r="A36" s="12" t="s">
        <v>6</v>
      </c>
      <c r="B36" s="13" t="s">
        <v>7</v>
      </c>
      <c r="C36" s="14" t="s">
        <v>47</v>
      </c>
      <c r="D36" s="15" t="s">
        <v>794</v>
      </c>
      <c r="E36" s="16" t="s">
        <v>796</v>
      </c>
      <c r="F36" s="17">
        <v>41690</v>
      </c>
      <c r="G36" s="30">
        <f t="shared" si="6"/>
        <v>145</v>
      </c>
      <c r="H36" s="10" t="s">
        <v>46</v>
      </c>
      <c r="I36" s="31">
        <f t="shared" si="7"/>
        <v>130</v>
      </c>
      <c r="J36" s="9"/>
      <c r="K36" s="32">
        <f t="shared" si="8"/>
        <v>0</v>
      </c>
      <c r="L36" s="33">
        <f t="shared" si="9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5"/>
        <v/>
      </c>
      <c r="AE36" s="26"/>
      <c r="AF36" s="27"/>
      <c r="AG36" s="28"/>
      <c r="AH36" s="142" t="s">
        <v>967</v>
      </c>
      <c r="AI36" s="142" t="s">
        <v>968</v>
      </c>
      <c r="AJ36" s="142"/>
    </row>
    <row r="37" spans="1:36" s="3" customFormat="1" ht="15" customHeight="1" x14ac:dyDescent="0.15">
      <c r="A37" s="12" t="s">
        <v>6</v>
      </c>
      <c r="B37" s="13" t="s">
        <v>7</v>
      </c>
      <c r="C37" s="14" t="s">
        <v>47</v>
      </c>
      <c r="D37" s="15" t="s">
        <v>139</v>
      </c>
      <c r="E37" s="16" t="s">
        <v>140</v>
      </c>
      <c r="F37" s="17">
        <v>39903</v>
      </c>
      <c r="G37" s="30">
        <f t="shared" si="6"/>
        <v>170</v>
      </c>
      <c r="H37" s="10" t="s">
        <v>30</v>
      </c>
      <c r="I37" s="31">
        <f t="shared" si="7"/>
        <v>170</v>
      </c>
      <c r="J37" s="9"/>
      <c r="K37" s="32">
        <f t="shared" si="8"/>
        <v>170</v>
      </c>
      <c r="L37" s="33">
        <f t="shared" si="9"/>
        <v>0</v>
      </c>
      <c r="M37" s="35" t="s">
        <v>107</v>
      </c>
      <c r="N37" s="36">
        <v>170</v>
      </c>
      <c r="O37" s="123">
        <v>1414949</v>
      </c>
      <c r="P37" s="120" t="s">
        <v>114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5"/>
        <v/>
      </c>
      <c r="AE37" s="26"/>
      <c r="AF37" s="27"/>
      <c r="AG37" s="28"/>
      <c r="AH37" s="142" t="s">
        <v>177</v>
      </c>
      <c r="AI37" s="142"/>
      <c r="AJ37" s="142"/>
    </row>
    <row r="38" spans="1:36" s="3" customFormat="1" ht="15" customHeight="1" x14ac:dyDescent="0.15">
      <c r="A38" s="12" t="s">
        <v>6</v>
      </c>
      <c r="B38" s="13" t="s">
        <v>7</v>
      </c>
      <c r="C38" s="14" t="s">
        <v>47</v>
      </c>
      <c r="D38" s="15" t="s">
        <v>141</v>
      </c>
      <c r="E38" s="16" t="s">
        <v>142</v>
      </c>
      <c r="F38" s="17">
        <v>39535</v>
      </c>
      <c r="G38" s="30">
        <f t="shared" si="6"/>
        <v>170</v>
      </c>
      <c r="H38" s="10" t="s">
        <v>30</v>
      </c>
      <c r="I38" s="31">
        <f t="shared" si="7"/>
        <v>170</v>
      </c>
      <c r="J38" s="9"/>
      <c r="K38" s="32">
        <f t="shared" si="8"/>
        <v>170</v>
      </c>
      <c r="L38" s="33">
        <f t="shared" si="9"/>
        <v>0</v>
      </c>
      <c r="M38" s="35" t="s">
        <v>107</v>
      </c>
      <c r="N38" s="36">
        <v>170</v>
      </c>
      <c r="O38" s="123" t="s">
        <v>160</v>
      </c>
      <c r="P38" s="120" t="s">
        <v>114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5"/>
        <v/>
      </c>
      <c r="AE38" s="26"/>
      <c r="AF38" s="27"/>
      <c r="AG38" s="28"/>
      <c r="AH38" s="142" t="s">
        <v>176</v>
      </c>
      <c r="AI38" s="142"/>
      <c r="AJ38" s="142"/>
    </row>
    <row r="39" spans="1:36" s="3" customFormat="1" ht="15" customHeight="1" x14ac:dyDescent="0.15">
      <c r="A39" s="12" t="s">
        <v>6</v>
      </c>
      <c r="B39" s="13" t="s">
        <v>7</v>
      </c>
      <c r="C39" s="14" t="s">
        <v>47</v>
      </c>
      <c r="D39" s="15" t="s">
        <v>143</v>
      </c>
      <c r="E39" s="16" t="s">
        <v>68</v>
      </c>
      <c r="F39" s="17">
        <v>38372</v>
      </c>
      <c r="G39" s="30">
        <f t="shared" si="6"/>
        <v>190</v>
      </c>
      <c r="H39" s="10" t="s">
        <v>30</v>
      </c>
      <c r="I39" s="31">
        <f t="shared" si="7"/>
        <v>190</v>
      </c>
      <c r="J39" s="9"/>
      <c r="K39" s="32">
        <f t="shared" si="8"/>
        <v>190</v>
      </c>
      <c r="L39" s="33">
        <f t="shared" si="9"/>
        <v>0</v>
      </c>
      <c r="M39" s="35" t="s">
        <v>107</v>
      </c>
      <c r="N39" s="36">
        <v>190</v>
      </c>
      <c r="O39" s="123" t="s">
        <v>161</v>
      </c>
      <c r="P39" s="120" t="s">
        <v>114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5"/>
        <v/>
      </c>
      <c r="AE39" s="26"/>
      <c r="AF39" s="27"/>
      <c r="AG39" s="28"/>
      <c r="AH39" s="142" t="s">
        <v>178</v>
      </c>
      <c r="AI39" s="142"/>
      <c r="AJ39" s="142"/>
    </row>
    <row r="40" spans="1:36" s="3" customFormat="1" ht="15" customHeight="1" x14ac:dyDescent="0.15">
      <c r="A40" s="12" t="s">
        <v>6</v>
      </c>
      <c r="B40" s="13" t="s">
        <v>7</v>
      </c>
      <c r="C40" s="14" t="s">
        <v>47</v>
      </c>
      <c r="D40" s="15" t="s">
        <v>146</v>
      </c>
      <c r="E40" s="16" t="s">
        <v>147</v>
      </c>
      <c r="F40" s="17">
        <v>40971</v>
      </c>
      <c r="G40" s="30">
        <f t="shared" si="6"/>
        <v>160</v>
      </c>
      <c r="H40" s="10" t="s">
        <v>30</v>
      </c>
      <c r="I40" s="31">
        <f t="shared" si="7"/>
        <v>160</v>
      </c>
      <c r="J40" s="9"/>
      <c r="K40" s="32">
        <f t="shared" si="8"/>
        <v>160</v>
      </c>
      <c r="L40" s="33">
        <f t="shared" si="9"/>
        <v>0</v>
      </c>
      <c r="M40" s="35" t="s">
        <v>107</v>
      </c>
      <c r="N40" s="36">
        <v>160</v>
      </c>
      <c r="O40" s="123">
        <v>2847042</v>
      </c>
      <c r="P40" s="120" t="s">
        <v>114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5"/>
        <v/>
      </c>
      <c r="AE40" s="26"/>
      <c r="AF40" s="27"/>
      <c r="AG40" s="28"/>
      <c r="AH40" s="142" t="s">
        <v>169</v>
      </c>
      <c r="AI40" s="142"/>
      <c r="AJ40" s="142"/>
    </row>
    <row r="41" spans="1:36" s="3" customFormat="1" ht="15" customHeight="1" x14ac:dyDescent="0.15">
      <c r="A41" s="12" t="s">
        <v>8</v>
      </c>
      <c r="B41" s="13" t="s">
        <v>7</v>
      </c>
      <c r="C41" s="14" t="s">
        <v>47</v>
      </c>
      <c r="D41" s="15" t="s">
        <v>148</v>
      </c>
      <c r="E41" s="16" t="s">
        <v>149</v>
      </c>
      <c r="F41" s="17">
        <v>39787</v>
      </c>
      <c r="G41" s="30">
        <f t="shared" si="6"/>
        <v>170</v>
      </c>
      <c r="H41" s="10" t="s">
        <v>30</v>
      </c>
      <c r="I41" s="31">
        <f t="shared" si="7"/>
        <v>170</v>
      </c>
      <c r="J41" s="9"/>
      <c r="K41" s="32">
        <f t="shared" si="8"/>
        <v>170</v>
      </c>
      <c r="L41" s="33">
        <f t="shared" si="9"/>
        <v>0</v>
      </c>
      <c r="M41" s="35" t="s">
        <v>107</v>
      </c>
      <c r="N41" s="36">
        <v>60</v>
      </c>
      <c r="O41" s="123">
        <v>5032788</v>
      </c>
      <c r="P41" s="120" t="s">
        <v>133</v>
      </c>
      <c r="Q41" s="37">
        <v>44849</v>
      </c>
      <c r="R41" s="153" t="s">
        <v>107</v>
      </c>
      <c r="S41" s="154">
        <v>60</v>
      </c>
      <c r="T41" s="155">
        <v>5032789</v>
      </c>
      <c r="U41" s="156" t="s">
        <v>150</v>
      </c>
      <c r="V41" s="157"/>
      <c r="W41" s="183" t="s">
        <v>107</v>
      </c>
      <c r="X41" s="184">
        <v>50</v>
      </c>
      <c r="Y41" s="185">
        <v>5032790</v>
      </c>
      <c r="Z41" s="186" t="s">
        <v>151</v>
      </c>
      <c r="AA41" s="187"/>
      <c r="AB41" s="24"/>
      <c r="AC41" s="25"/>
      <c r="AD41" s="34" t="str">
        <f t="shared" si="5"/>
        <v/>
      </c>
      <c r="AE41" s="26"/>
      <c r="AF41" s="27"/>
      <c r="AG41" s="28"/>
      <c r="AH41" s="142" t="s">
        <v>183</v>
      </c>
      <c r="AI41" s="142"/>
      <c r="AJ41" s="142"/>
    </row>
    <row r="42" spans="1:36" s="3" customFormat="1" ht="15" customHeight="1" x14ac:dyDescent="0.15">
      <c r="A42" s="12" t="s">
        <v>8</v>
      </c>
      <c r="B42" s="13" t="s">
        <v>7</v>
      </c>
      <c r="C42" s="14" t="s">
        <v>47</v>
      </c>
      <c r="D42" s="15" t="s">
        <v>162</v>
      </c>
      <c r="E42" s="16" t="s">
        <v>163</v>
      </c>
      <c r="F42" s="17">
        <v>39315</v>
      </c>
      <c r="G42" s="30">
        <f t="shared" si="6"/>
        <v>190</v>
      </c>
      <c r="H42" s="10" t="s">
        <v>30</v>
      </c>
      <c r="I42" s="31">
        <f t="shared" si="7"/>
        <v>190</v>
      </c>
      <c r="J42" s="9"/>
      <c r="K42" s="32">
        <f t="shared" si="8"/>
        <v>190</v>
      </c>
      <c r="L42" s="33">
        <f t="shared" si="9"/>
        <v>0</v>
      </c>
      <c r="M42" s="35" t="s">
        <v>107</v>
      </c>
      <c r="N42" s="36">
        <v>190</v>
      </c>
      <c r="O42" s="123" t="s">
        <v>164</v>
      </c>
      <c r="P42" s="120" t="s">
        <v>114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5"/>
        <v>79</v>
      </c>
      <c r="AE42" s="26" t="s">
        <v>165</v>
      </c>
      <c r="AF42" s="27">
        <v>44746</v>
      </c>
      <c r="AG42" s="28"/>
      <c r="AH42" s="142" t="s">
        <v>180</v>
      </c>
      <c r="AI42" s="142"/>
      <c r="AJ42" s="142"/>
    </row>
    <row r="43" spans="1:36" s="3" customFormat="1" ht="15" customHeight="1" x14ac:dyDescent="0.15">
      <c r="A43" s="12" t="s">
        <v>6</v>
      </c>
      <c r="B43" s="13" t="s">
        <v>7</v>
      </c>
      <c r="C43" s="14" t="s">
        <v>47</v>
      </c>
      <c r="D43" s="15" t="s">
        <v>184</v>
      </c>
      <c r="E43" s="16" t="s">
        <v>185</v>
      </c>
      <c r="F43" s="17">
        <v>38082</v>
      </c>
      <c r="G43" s="30">
        <f t="shared" si="6"/>
        <v>220</v>
      </c>
      <c r="H43" s="10" t="s">
        <v>30</v>
      </c>
      <c r="I43" s="31">
        <f t="shared" si="7"/>
        <v>220</v>
      </c>
      <c r="J43" s="9"/>
      <c r="K43" s="32">
        <f t="shared" si="8"/>
        <v>165</v>
      </c>
      <c r="L43" s="33">
        <f t="shared" si="9"/>
        <v>55</v>
      </c>
      <c r="M43" s="35" t="s">
        <v>186</v>
      </c>
      <c r="N43" s="36">
        <v>110</v>
      </c>
      <c r="O43" s="123"/>
      <c r="P43" s="120"/>
      <c r="Q43" s="37">
        <v>44750</v>
      </c>
      <c r="R43" s="153" t="s">
        <v>186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5"/>
        <v>154</v>
      </c>
      <c r="AE43" s="26" t="s">
        <v>187</v>
      </c>
      <c r="AF43" s="27">
        <v>44747</v>
      </c>
      <c r="AG43" s="28"/>
      <c r="AH43" s="142" t="s">
        <v>188</v>
      </c>
      <c r="AI43" s="142"/>
      <c r="AJ43" s="142"/>
    </row>
    <row r="44" spans="1:36" s="3" customFormat="1" ht="15" customHeight="1" x14ac:dyDescent="0.15">
      <c r="A44" s="12" t="s">
        <v>6</v>
      </c>
      <c r="B44" s="13" t="s">
        <v>7</v>
      </c>
      <c r="C44" s="14" t="s">
        <v>47</v>
      </c>
      <c r="D44" s="15" t="s">
        <v>189</v>
      </c>
      <c r="E44" s="16" t="s">
        <v>62</v>
      </c>
      <c r="F44" s="17">
        <v>39612</v>
      </c>
      <c r="G44" s="30">
        <f t="shared" si="6"/>
        <v>170</v>
      </c>
      <c r="H44" s="10" t="s">
        <v>30</v>
      </c>
      <c r="I44" s="31">
        <f t="shared" si="7"/>
        <v>170</v>
      </c>
      <c r="J44" s="9"/>
      <c r="K44" s="32">
        <f t="shared" si="8"/>
        <v>170</v>
      </c>
      <c r="L44" s="33">
        <f t="shared" si="9"/>
        <v>0</v>
      </c>
      <c r="M44" s="35" t="s">
        <v>107</v>
      </c>
      <c r="N44" s="36">
        <v>170</v>
      </c>
      <c r="O44" s="123" t="s">
        <v>190</v>
      </c>
      <c r="P44" s="120" t="s">
        <v>114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5"/>
        <v>79</v>
      </c>
      <c r="AE44" s="26" t="s">
        <v>191</v>
      </c>
      <c r="AF44" s="27">
        <v>44747</v>
      </c>
      <c r="AG44" s="28"/>
      <c r="AH44" s="142" t="s">
        <v>196</v>
      </c>
      <c r="AI44" s="142"/>
      <c r="AJ44" s="142"/>
    </row>
    <row r="45" spans="1:36" s="3" customFormat="1" ht="15" customHeight="1" x14ac:dyDescent="0.15">
      <c r="A45" s="12" t="s">
        <v>6</v>
      </c>
      <c r="B45" s="13" t="s">
        <v>7</v>
      </c>
      <c r="C45" s="14" t="s">
        <v>47</v>
      </c>
      <c r="D45" s="15" t="s">
        <v>192</v>
      </c>
      <c r="E45" s="16" t="s">
        <v>193</v>
      </c>
      <c r="F45" s="17">
        <v>41543</v>
      </c>
      <c r="G45" s="30">
        <f t="shared" si="6"/>
        <v>160</v>
      </c>
      <c r="H45" s="10" t="s">
        <v>30</v>
      </c>
      <c r="I45" s="31">
        <f t="shared" si="7"/>
        <v>160</v>
      </c>
      <c r="J45" s="9"/>
      <c r="K45" s="32">
        <f t="shared" si="8"/>
        <v>159.99</v>
      </c>
      <c r="L45" s="33">
        <f t="shared" si="9"/>
        <v>9.9999999999909051E-3</v>
      </c>
      <c r="M45" s="35" t="s">
        <v>107</v>
      </c>
      <c r="N45" s="36">
        <v>53.33</v>
      </c>
      <c r="O45" s="123">
        <v>2435910</v>
      </c>
      <c r="P45" s="120" t="s">
        <v>114</v>
      </c>
      <c r="Q45" s="37">
        <v>44750</v>
      </c>
      <c r="R45" s="153" t="s">
        <v>107</v>
      </c>
      <c r="S45" s="154">
        <v>53.33</v>
      </c>
      <c r="T45" s="155" t="s">
        <v>194</v>
      </c>
      <c r="U45" s="156" t="s">
        <v>115</v>
      </c>
      <c r="V45" s="157">
        <v>44789</v>
      </c>
      <c r="W45" s="183" t="s">
        <v>107</v>
      </c>
      <c r="X45" s="184">
        <v>53.33</v>
      </c>
      <c r="Y45" s="185" t="s">
        <v>195</v>
      </c>
      <c r="Z45" s="186" t="s">
        <v>125</v>
      </c>
      <c r="AA45" s="187">
        <v>44809</v>
      </c>
      <c r="AB45" s="24"/>
      <c r="AC45" s="25"/>
      <c r="AD45" s="34" t="str">
        <f t="shared" si="5"/>
        <v/>
      </c>
      <c r="AE45" s="26"/>
      <c r="AF45" s="27"/>
      <c r="AG45" s="28"/>
      <c r="AH45" s="142" t="s">
        <v>197</v>
      </c>
      <c r="AI45" s="142"/>
      <c r="AJ45" s="142"/>
    </row>
    <row r="46" spans="1:36" s="3" customFormat="1" ht="15" customHeight="1" x14ac:dyDescent="0.15">
      <c r="A46" s="12" t="s">
        <v>6</v>
      </c>
      <c r="B46" s="13" t="s">
        <v>7</v>
      </c>
      <c r="C46" s="14" t="s">
        <v>47</v>
      </c>
      <c r="D46" s="15" t="s">
        <v>198</v>
      </c>
      <c r="E46" s="16" t="s">
        <v>199</v>
      </c>
      <c r="F46" s="17">
        <v>40300</v>
      </c>
      <c r="G46" s="30">
        <f t="shared" si="6"/>
        <v>170</v>
      </c>
      <c r="H46" s="10" t="s">
        <v>30</v>
      </c>
      <c r="I46" s="31">
        <f t="shared" si="7"/>
        <v>170</v>
      </c>
      <c r="J46" s="9"/>
      <c r="K46" s="32">
        <f t="shared" si="8"/>
        <v>495</v>
      </c>
      <c r="L46" s="33">
        <f t="shared" si="9"/>
        <v>-325</v>
      </c>
      <c r="M46" s="35" t="s">
        <v>107</v>
      </c>
      <c r="N46" s="36">
        <v>445</v>
      </c>
      <c r="O46" s="123" t="s">
        <v>201</v>
      </c>
      <c r="P46" s="120" t="s">
        <v>114</v>
      </c>
      <c r="Q46" s="37">
        <v>44750</v>
      </c>
      <c r="R46" s="153" t="s">
        <v>460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5"/>
        <v/>
      </c>
      <c r="AE46" s="26"/>
      <c r="AF46" s="27"/>
      <c r="AG46" s="28"/>
      <c r="AH46" s="142" t="s">
        <v>200</v>
      </c>
      <c r="AI46" s="142"/>
      <c r="AJ46" s="142"/>
    </row>
    <row r="47" spans="1:36" s="3" customFormat="1" ht="15" customHeight="1" x14ac:dyDescent="0.15">
      <c r="A47" s="12" t="s">
        <v>6</v>
      </c>
      <c r="B47" s="13" t="s">
        <v>7</v>
      </c>
      <c r="C47" s="14" t="s">
        <v>47</v>
      </c>
      <c r="D47" s="15" t="s">
        <v>198</v>
      </c>
      <c r="E47" s="16" t="s">
        <v>140</v>
      </c>
      <c r="F47" s="17">
        <v>41142</v>
      </c>
      <c r="G47" s="30">
        <f t="shared" si="6"/>
        <v>160</v>
      </c>
      <c r="H47" s="10" t="s">
        <v>46</v>
      </c>
      <c r="I47" s="31">
        <f t="shared" si="7"/>
        <v>145</v>
      </c>
      <c r="J47" s="9"/>
      <c r="K47" s="32">
        <f t="shared" si="8"/>
        <v>50</v>
      </c>
      <c r="L47" s="33">
        <f t="shared" si="9"/>
        <v>95</v>
      </c>
      <c r="M47" s="35" t="s">
        <v>460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5"/>
        <v/>
      </c>
      <c r="AE47" s="26"/>
      <c r="AF47" s="27"/>
      <c r="AG47" s="28"/>
      <c r="AH47" s="142" t="s">
        <v>200</v>
      </c>
      <c r="AI47" s="142"/>
      <c r="AJ47" s="142"/>
    </row>
    <row r="48" spans="1:36" s="3" customFormat="1" ht="15" customHeight="1" x14ac:dyDescent="0.15">
      <c r="A48" s="12" t="s">
        <v>6</v>
      </c>
      <c r="B48" s="13" t="s">
        <v>7</v>
      </c>
      <c r="C48" s="14" t="s">
        <v>47</v>
      </c>
      <c r="D48" s="15" t="s">
        <v>980</v>
      </c>
      <c r="E48" s="16" t="s">
        <v>981</v>
      </c>
      <c r="F48" s="17">
        <v>41723</v>
      </c>
      <c r="G48" s="30">
        <f t="shared" si="6"/>
        <v>145</v>
      </c>
      <c r="H48" s="10" t="s">
        <v>30</v>
      </c>
      <c r="I48" s="31">
        <f t="shared" si="7"/>
        <v>145</v>
      </c>
      <c r="J48" s="9"/>
      <c r="K48" s="32">
        <f t="shared" si="8"/>
        <v>145</v>
      </c>
      <c r="L48" s="33">
        <f t="shared" si="9"/>
        <v>0</v>
      </c>
      <c r="M48" s="35" t="s">
        <v>153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5"/>
        <v/>
      </c>
      <c r="AE48" s="26"/>
      <c r="AF48" s="27"/>
      <c r="AG48" s="28"/>
      <c r="AH48" s="142"/>
      <c r="AI48" s="142"/>
      <c r="AJ48" s="142"/>
    </row>
    <row r="49" spans="1:36" s="3" customFormat="1" ht="15" customHeight="1" x14ac:dyDescent="0.15">
      <c r="A49" s="12" t="s">
        <v>6</v>
      </c>
      <c r="B49" s="13" t="s">
        <v>7</v>
      </c>
      <c r="C49" s="14" t="s">
        <v>47</v>
      </c>
      <c r="D49" s="15" t="s">
        <v>203</v>
      </c>
      <c r="E49" s="16" t="s">
        <v>204</v>
      </c>
      <c r="F49" s="17">
        <v>38142</v>
      </c>
      <c r="G49" s="30">
        <f t="shared" si="6"/>
        <v>220</v>
      </c>
      <c r="H49" s="10" t="s">
        <v>46</v>
      </c>
      <c r="I49" s="31">
        <f t="shared" si="7"/>
        <v>205</v>
      </c>
      <c r="J49" s="9"/>
      <c r="K49" s="32">
        <f t="shared" si="8"/>
        <v>205</v>
      </c>
      <c r="L49" s="33">
        <f t="shared" si="9"/>
        <v>0</v>
      </c>
      <c r="M49" s="35" t="s">
        <v>107</v>
      </c>
      <c r="N49" s="36">
        <v>50</v>
      </c>
      <c r="O49" s="123" t="s">
        <v>205</v>
      </c>
      <c r="P49" s="120" t="s">
        <v>125</v>
      </c>
      <c r="Q49" s="37">
        <v>44809</v>
      </c>
      <c r="R49" s="153" t="s">
        <v>107</v>
      </c>
      <c r="S49" s="154">
        <v>50</v>
      </c>
      <c r="T49" s="155" t="s">
        <v>206</v>
      </c>
      <c r="U49" s="156" t="s">
        <v>133</v>
      </c>
      <c r="V49" s="157">
        <v>44849</v>
      </c>
      <c r="W49" s="183" t="s">
        <v>107</v>
      </c>
      <c r="X49" s="184">
        <v>105</v>
      </c>
      <c r="Y49" s="185" t="s">
        <v>207</v>
      </c>
      <c r="Z49" s="186" t="s">
        <v>208</v>
      </c>
      <c r="AA49" s="187"/>
      <c r="AB49" s="24"/>
      <c r="AC49" s="25"/>
      <c r="AD49" s="34" t="str">
        <f t="shared" si="5"/>
        <v/>
      </c>
      <c r="AE49" s="26"/>
      <c r="AF49" s="27"/>
      <c r="AG49" s="28"/>
      <c r="AH49" s="142" t="s">
        <v>209</v>
      </c>
      <c r="AI49" s="142"/>
      <c r="AJ49" s="142"/>
    </row>
    <row r="50" spans="1:36" s="3" customFormat="1" ht="15" customHeight="1" x14ac:dyDescent="0.15">
      <c r="A50" s="12" t="s">
        <v>6</v>
      </c>
      <c r="B50" s="13" t="s">
        <v>7</v>
      </c>
      <c r="C50" s="14" t="s">
        <v>47</v>
      </c>
      <c r="D50" s="15" t="s">
        <v>210</v>
      </c>
      <c r="E50" s="16" t="s">
        <v>211</v>
      </c>
      <c r="F50" s="17">
        <v>38726</v>
      </c>
      <c r="G50" s="30">
        <f t="shared" si="6"/>
        <v>190</v>
      </c>
      <c r="H50" s="10" t="s">
        <v>30</v>
      </c>
      <c r="I50" s="31">
        <f t="shared" si="7"/>
        <v>190</v>
      </c>
      <c r="J50" s="9" t="s">
        <v>212</v>
      </c>
      <c r="K50" s="32">
        <f t="shared" si="8"/>
        <v>190</v>
      </c>
      <c r="L50" s="33">
        <f t="shared" si="9"/>
        <v>0</v>
      </c>
      <c r="M50" s="35" t="s">
        <v>107</v>
      </c>
      <c r="N50" s="36">
        <v>100</v>
      </c>
      <c r="O50" s="123" t="s">
        <v>213</v>
      </c>
      <c r="P50" s="120" t="s">
        <v>114</v>
      </c>
      <c r="Q50" s="37">
        <v>44750</v>
      </c>
      <c r="R50" s="153" t="s">
        <v>107</v>
      </c>
      <c r="S50" s="154">
        <v>50</v>
      </c>
      <c r="T50" s="155" t="s">
        <v>214</v>
      </c>
      <c r="U50" s="156" t="s">
        <v>133</v>
      </c>
      <c r="V50" s="157">
        <v>44849</v>
      </c>
      <c r="W50" s="183" t="s">
        <v>107</v>
      </c>
      <c r="X50" s="184">
        <v>40</v>
      </c>
      <c r="Y50" s="185" t="s">
        <v>215</v>
      </c>
      <c r="Z50" s="186" t="s">
        <v>216</v>
      </c>
      <c r="AA50" s="187"/>
      <c r="AB50" s="24"/>
      <c r="AC50" s="25" t="s">
        <v>46</v>
      </c>
      <c r="AD50" s="34">
        <f t="shared" si="5"/>
        <v>79</v>
      </c>
      <c r="AE50" s="26" t="s">
        <v>217</v>
      </c>
      <c r="AF50" s="27">
        <v>44748</v>
      </c>
      <c r="AG50" s="28"/>
      <c r="AH50" s="142" t="s">
        <v>218</v>
      </c>
      <c r="AI50" s="142"/>
      <c r="AJ50" s="142"/>
    </row>
    <row r="51" spans="1:36" s="3" customFormat="1" ht="15" customHeight="1" x14ac:dyDescent="0.15">
      <c r="A51" s="12" t="s">
        <v>6</v>
      </c>
      <c r="B51" s="13" t="s">
        <v>7</v>
      </c>
      <c r="C51" s="14" t="s">
        <v>47</v>
      </c>
      <c r="D51" s="15" t="s">
        <v>219</v>
      </c>
      <c r="E51" s="16" t="s">
        <v>220</v>
      </c>
      <c r="F51" s="17">
        <v>38521</v>
      </c>
      <c r="G51" s="30">
        <f t="shared" si="6"/>
        <v>190</v>
      </c>
      <c r="H51" s="10" t="s">
        <v>30</v>
      </c>
      <c r="I51" s="31">
        <f t="shared" si="7"/>
        <v>190</v>
      </c>
      <c r="J51" s="9" t="s">
        <v>221</v>
      </c>
      <c r="K51" s="32">
        <f t="shared" si="8"/>
        <v>190</v>
      </c>
      <c r="L51" s="33">
        <f t="shared" si="9"/>
        <v>0</v>
      </c>
      <c r="M51" s="35" t="s">
        <v>107</v>
      </c>
      <c r="N51" s="36">
        <v>95</v>
      </c>
      <c r="O51" s="123" t="s">
        <v>222</v>
      </c>
      <c r="P51" s="120" t="s">
        <v>114</v>
      </c>
      <c r="Q51" s="37">
        <v>44750</v>
      </c>
      <c r="R51" s="153" t="s">
        <v>107</v>
      </c>
      <c r="S51" s="154">
        <v>95</v>
      </c>
      <c r="T51" s="155" t="s">
        <v>223</v>
      </c>
      <c r="U51" s="156" t="s">
        <v>115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5"/>
        <v/>
      </c>
      <c r="AE51" s="26"/>
      <c r="AF51" s="27"/>
      <c r="AG51" s="28"/>
      <c r="AH51" s="142" t="s">
        <v>224</v>
      </c>
      <c r="AI51" s="142"/>
      <c r="AJ51" s="142"/>
    </row>
    <row r="52" spans="1:36" ht="15" customHeight="1" x14ac:dyDescent="0.15">
      <c r="A52" s="12" t="s">
        <v>8</v>
      </c>
      <c r="B52" s="13" t="s">
        <v>7</v>
      </c>
      <c r="C52" s="14" t="s">
        <v>47</v>
      </c>
      <c r="D52" s="15" t="s">
        <v>225</v>
      </c>
      <c r="E52" s="16" t="s">
        <v>226</v>
      </c>
      <c r="F52" s="17">
        <v>39717</v>
      </c>
      <c r="G52" s="30">
        <f t="shared" si="6"/>
        <v>170</v>
      </c>
      <c r="H52" s="10" t="s">
        <v>30</v>
      </c>
      <c r="I52" s="31">
        <f t="shared" si="7"/>
        <v>170</v>
      </c>
      <c r="J52" s="9"/>
      <c r="K52" s="32">
        <f t="shared" si="8"/>
        <v>315</v>
      </c>
      <c r="L52" s="33">
        <f t="shared" si="9"/>
        <v>-145</v>
      </c>
      <c r="M52" s="35" t="s">
        <v>107</v>
      </c>
      <c r="N52" s="36">
        <v>315</v>
      </c>
      <c r="O52" s="123" t="s">
        <v>227</v>
      </c>
      <c r="P52" s="120" t="s">
        <v>114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5"/>
        <v/>
      </c>
      <c r="AE52" s="26"/>
      <c r="AF52" s="27"/>
      <c r="AG52" s="28"/>
      <c r="AH52" s="142" t="s">
        <v>229</v>
      </c>
      <c r="AI52" s="142"/>
      <c r="AJ52" s="142"/>
    </row>
    <row r="53" spans="1:36" ht="15" customHeight="1" x14ac:dyDescent="0.15">
      <c r="A53" s="12" t="s">
        <v>8</v>
      </c>
      <c r="B53" s="13" t="s">
        <v>7</v>
      </c>
      <c r="C53" s="14" t="s">
        <v>47</v>
      </c>
      <c r="D53" s="15" t="s">
        <v>225</v>
      </c>
      <c r="E53" s="16" t="s">
        <v>228</v>
      </c>
      <c r="F53" s="17">
        <v>40953</v>
      </c>
      <c r="G53" s="30">
        <f t="shared" si="6"/>
        <v>160</v>
      </c>
      <c r="H53" s="10" t="s">
        <v>46</v>
      </c>
      <c r="I53" s="31">
        <f t="shared" si="7"/>
        <v>145</v>
      </c>
      <c r="J53" s="9"/>
      <c r="K53" s="32">
        <f t="shared" si="8"/>
        <v>0</v>
      </c>
      <c r="L53" s="33">
        <f t="shared" si="9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10">IF(OR(AC53&lt;&gt;"Oui",C53&lt;&gt;"JOU"),"",IF(F53&lt;VALUE("01/01/2006"),154,IF(F53&lt;VALUE("01/01/2010"),79,0)))</f>
        <v/>
      </c>
      <c r="AE53" s="26"/>
      <c r="AF53" s="27"/>
      <c r="AG53" s="28"/>
      <c r="AH53" s="142" t="s">
        <v>229</v>
      </c>
      <c r="AI53" s="142"/>
      <c r="AJ53" s="142"/>
    </row>
    <row r="54" spans="1:36" ht="15" customHeight="1" x14ac:dyDescent="0.15">
      <c r="A54" s="12" t="s">
        <v>6</v>
      </c>
      <c r="B54" s="13" t="s">
        <v>7</v>
      </c>
      <c r="C54" s="14" t="s">
        <v>47</v>
      </c>
      <c r="D54" s="15" t="s">
        <v>231</v>
      </c>
      <c r="E54" s="16" t="s">
        <v>79</v>
      </c>
      <c r="F54" s="17">
        <v>38364</v>
      </c>
      <c r="G54" s="30">
        <f t="shared" si="6"/>
        <v>190</v>
      </c>
      <c r="H54" s="10" t="s">
        <v>30</v>
      </c>
      <c r="I54" s="31">
        <f t="shared" si="7"/>
        <v>190</v>
      </c>
      <c r="J54" s="9"/>
      <c r="K54" s="32">
        <f t="shared" si="8"/>
        <v>345</v>
      </c>
      <c r="L54" s="33">
        <f t="shared" si="9"/>
        <v>-155</v>
      </c>
      <c r="M54" s="35" t="s">
        <v>107</v>
      </c>
      <c r="N54" s="36">
        <v>345</v>
      </c>
      <c r="O54" s="123" t="s">
        <v>232</v>
      </c>
      <c r="P54" s="120" t="s">
        <v>114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10"/>
        <v/>
      </c>
      <c r="AE54" s="26"/>
      <c r="AF54" s="27"/>
      <c r="AG54" s="28"/>
      <c r="AH54" s="142" t="s">
        <v>244</v>
      </c>
      <c r="AI54" s="142"/>
      <c r="AJ54" s="142"/>
    </row>
    <row r="55" spans="1:36" ht="15" customHeight="1" x14ac:dyDescent="0.15">
      <c r="A55" s="12" t="s">
        <v>6</v>
      </c>
      <c r="B55" s="13" t="s">
        <v>7</v>
      </c>
      <c r="C55" s="14" t="s">
        <v>47</v>
      </c>
      <c r="D55" s="15" t="s">
        <v>231</v>
      </c>
      <c r="E55" s="16" t="s">
        <v>233</v>
      </c>
      <c r="F55" s="17">
        <v>40235</v>
      </c>
      <c r="G55" s="30">
        <f t="shared" si="6"/>
        <v>170</v>
      </c>
      <c r="H55" s="10" t="s">
        <v>46</v>
      </c>
      <c r="I55" s="31">
        <f t="shared" si="7"/>
        <v>155</v>
      </c>
      <c r="J55" s="9"/>
      <c r="K55" s="32">
        <f t="shared" si="8"/>
        <v>0</v>
      </c>
      <c r="L55" s="33">
        <f t="shared" si="9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242</v>
      </c>
      <c r="AC55" s="25"/>
      <c r="AD55" s="34" t="str">
        <f t="shared" si="10"/>
        <v/>
      </c>
      <c r="AE55" s="26"/>
      <c r="AF55" s="27"/>
      <c r="AG55" s="28"/>
      <c r="AH55" s="142" t="s">
        <v>244</v>
      </c>
      <c r="AI55" s="142"/>
      <c r="AJ55" s="142"/>
    </row>
    <row r="56" spans="1:36" s="3" customFormat="1" ht="15" customHeight="1" x14ac:dyDescent="0.15">
      <c r="A56" s="12" t="s">
        <v>6</v>
      </c>
      <c r="B56" s="13" t="s">
        <v>7</v>
      </c>
      <c r="C56" s="14" t="s">
        <v>47</v>
      </c>
      <c r="D56" s="15" t="s">
        <v>234</v>
      </c>
      <c r="E56" s="16" t="s">
        <v>235</v>
      </c>
      <c r="F56" s="17">
        <v>40009</v>
      </c>
      <c r="G56" s="30">
        <f t="shared" si="6"/>
        <v>170</v>
      </c>
      <c r="H56" s="10" t="s">
        <v>30</v>
      </c>
      <c r="I56" s="31">
        <f t="shared" si="7"/>
        <v>170</v>
      </c>
      <c r="J56" s="9"/>
      <c r="K56" s="32">
        <f t="shared" si="8"/>
        <v>170</v>
      </c>
      <c r="L56" s="33">
        <f t="shared" si="9"/>
        <v>0</v>
      </c>
      <c r="M56" s="35" t="s">
        <v>107</v>
      </c>
      <c r="N56" s="36">
        <v>170</v>
      </c>
      <c r="O56" s="123" t="s">
        <v>236</v>
      </c>
      <c r="P56" s="120" t="s">
        <v>114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241</v>
      </c>
      <c r="AC56" s="25" t="s">
        <v>46</v>
      </c>
      <c r="AD56" s="34">
        <f t="shared" si="10"/>
        <v>79</v>
      </c>
      <c r="AE56" s="26" t="s">
        <v>243</v>
      </c>
      <c r="AF56" s="27">
        <v>44749</v>
      </c>
      <c r="AG56" s="28"/>
      <c r="AH56" s="142" t="s">
        <v>245</v>
      </c>
      <c r="AI56" s="142"/>
      <c r="AJ56" s="142"/>
    </row>
    <row r="57" spans="1:36" s="3" customFormat="1" ht="15" customHeight="1" x14ac:dyDescent="0.15">
      <c r="A57" s="12" t="s">
        <v>8</v>
      </c>
      <c r="B57" s="13" t="s">
        <v>7</v>
      </c>
      <c r="C57" s="14" t="s">
        <v>47</v>
      </c>
      <c r="D57" s="15" t="s">
        <v>237</v>
      </c>
      <c r="E57" s="16" t="s">
        <v>238</v>
      </c>
      <c r="F57" s="17">
        <v>39078</v>
      </c>
      <c r="G57" s="30">
        <f t="shared" si="6"/>
        <v>190</v>
      </c>
      <c r="H57" s="10" t="s">
        <v>30</v>
      </c>
      <c r="I57" s="31">
        <f t="shared" si="7"/>
        <v>190</v>
      </c>
      <c r="J57" s="9" t="s">
        <v>239</v>
      </c>
      <c r="K57" s="32">
        <f t="shared" si="8"/>
        <v>100</v>
      </c>
      <c r="L57" s="33">
        <f t="shared" si="9"/>
        <v>90</v>
      </c>
      <c r="M57" s="35" t="s">
        <v>107</v>
      </c>
      <c r="N57" s="36">
        <v>100</v>
      </c>
      <c r="O57" s="123" t="s">
        <v>240</v>
      </c>
      <c r="P57" s="120" t="s">
        <v>114</v>
      </c>
      <c r="Q57" s="37">
        <v>44750</v>
      </c>
      <c r="R57" s="153"/>
      <c r="S57" s="154"/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10"/>
        <v/>
      </c>
      <c r="AE57" s="26"/>
      <c r="AF57" s="27"/>
      <c r="AG57" s="28"/>
      <c r="AH57" s="142" t="s">
        <v>246</v>
      </c>
      <c r="AI57" s="142"/>
      <c r="AJ57" s="142"/>
    </row>
    <row r="58" spans="1:36" s="3" customFormat="1" ht="15" customHeight="1" x14ac:dyDescent="0.15">
      <c r="A58" s="12" t="s">
        <v>6</v>
      </c>
      <c r="B58" s="13" t="s">
        <v>7</v>
      </c>
      <c r="C58" s="14" t="s">
        <v>47</v>
      </c>
      <c r="D58" s="15" t="s">
        <v>247</v>
      </c>
      <c r="E58" s="16" t="s">
        <v>248</v>
      </c>
      <c r="F58" s="17">
        <v>32078</v>
      </c>
      <c r="G58" s="30">
        <f t="shared" si="6"/>
        <v>220</v>
      </c>
      <c r="H58" s="10" t="s">
        <v>30</v>
      </c>
      <c r="I58" s="31">
        <f t="shared" si="7"/>
        <v>220</v>
      </c>
      <c r="J58" s="9"/>
      <c r="K58" s="32">
        <f t="shared" si="8"/>
        <v>220</v>
      </c>
      <c r="L58" s="33">
        <f t="shared" si="9"/>
        <v>0</v>
      </c>
      <c r="M58" s="35" t="s">
        <v>107</v>
      </c>
      <c r="N58" s="36">
        <v>220</v>
      </c>
      <c r="O58" s="123" t="s">
        <v>249</v>
      </c>
      <c r="P58" s="120" t="s">
        <v>115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10"/>
        <v/>
      </c>
      <c r="AE58" s="26"/>
      <c r="AF58" s="27"/>
      <c r="AG58" s="28"/>
      <c r="AH58" s="142" t="s">
        <v>270</v>
      </c>
      <c r="AI58" s="142"/>
      <c r="AJ58" s="142"/>
    </row>
    <row r="59" spans="1:36" s="3" customFormat="1" ht="15" customHeight="1" x14ac:dyDescent="0.15">
      <c r="A59" s="12" t="s">
        <v>8</v>
      </c>
      <c r="B59" s="13" t="s">
        <v>7</v>
      </c>
      <c r="C59" s="14" t="s">
        <v>47</v>
      </c>
      <c r="D59" s="15" t="s">
        <v>250</v>
      </c>
      <c r="E59" s="16" t="s">
        <v>251</v>
      </c>
      <c r="F59" s="17">
        <v>41086</v>
      </c>
      <c r="G59" s="30">
        <f t="shared" si="6"/>
        <v>160</v>
      </c>
      <c r="H59" s="10" t="s">
        <v>30</v>
      </c>
      <c r="I59" s="31">
        <f t="shared" si="7"/>
        <v>160</v>
      </c>
      <c r="J59" s="9"/>
      <c r="K59" s="32">
        <f t="shared" si="8"/>
        <v>160</v>
      </c>
      <c r="L59" s="33">
        <f t="shared" si="9"/>
        <v>0</v>
      </c>
      <c r="M59" s="35" t="s">
        <v>107</v>
      </c>
      <c r="N59" s="36">
        <v>160</v>
      </c>
      <c r="O59" s="123" t="s">
        <v>252</v>
      </c>
      <c r="P59" s="120" t="s">
        <v>114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10"/>
        <v/>
      </c>
      <c r="AE59" s="26"/>
      <c r="AF59" s="27"/>
      <c r="AG59" s="28"/>
      <c r="AH59" s="142" t="s">
        <v>271</v>
      </c>
      <c r="AI59" s="142"/>
      <c r="AJ59" s="142"/>
    </row>
    <row r="60" spans="1:36" s="3" customFormat="1" ht="15" customHeight="1" x14ac:dyDescent="0.15">
      <c r="A60" s="12" t="s">
        <v>6</v>
      </c>
      <c r="B60" s="13" t="s">
        <v>7</v>
      </c>
      <c r="C60" s="14" t="s">
        <v>47</v>
      </c>
      <c r="D60" s="15" t="s">
        <v>69</v>
      </c>
      <c r="E60" s="16" t="s">
        <v>253</v>
      </c>
      <c r="F60" s="17">
        <v>40928</v>
      </c>
      <c r="G60" s="30">
        <f t="shared" si="6"/>
        <v>160</v>
      </c>
      <c r="H60" s="10" t="s">
        <v>30</v>
      </c>
      <c r="I60" s="31">
        <f t="shared" si="7"/>
        <v>160</v>
      </c>
      <c r="J60" s="9"/>
      <c r="K60" s="32">
        <f t="shared" si="8"/>
        <v>160</v>
      </c>
      <c r="L60" s="33">
        <f t="shared" si="9"/>
        <v>0</v>
      </c>
      <c r="M60" s="35" t="s">
        <v>107</v>
      </c>
      <c r="N60" s="36">
        <v>80</v>
      </c>
      <c r="O60" s="123" t="s">
        <v>254</v>
      </c>
      <c r="P60" s="120" t="s">
        <v>115</v>
      </c>
      <c r="Q60" s="37">
        <v>44789</v>
      </c>
      <c r="R60" s="153" t="s">
        <v>107</v>
      </c>
      <c r="S60" s="154">
        <v>80</v>
      </c>
      <c r="T60" s="155" t="s">
        <v>255</v>
      </c>
      <c r="U60" s="156" t="s">
        <v>125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10"/>
        <v/>
      </c>
      <c r="AE60" s="26"/>
      <c r="AF60" s="27"/>
      <c r="AG60" s="28"/>
      <c r="AH60" s="142" t="s">
        <v>272</v>
      </c>
      <c r="AI60" s="142"/>
      <c r="AJ60" s="142"/>
    </row>
    <row r="61" spans="1:36" s="3" customFormat="1" ht="15" customHeight="1" x14ac:dyDescent="0.15">
      <c r="A61" s="12" t="s">
        <v>6</v>
      </c>
      <c r="B61" s="13" t="s">
        <v>7</v>
      </c>
      <c r="C61" s="14" t="s">
        <v>47</v>
      </c>
      <c r="D61" s="15" t="s">
        <v>435</v>
      </c>
      <c r="E61" s="16" t="s">
        <v>423</v>
      </c>
      <c r="F61" s="17">
        <v>41743</v>
      </c>
      <c r="G61" s="30">
        <f t="shared" si="6"/>
        <v>145</v>
      </c>
      <c r="H61" s="10" t="s">
        <v>30</v>
      </c>
      <c r="I61" s="31">
        <f t="shared" si="7"/>
        <v>145</v>
      </c>
      <c r="J61" s="9"/>
      <c r="K61" s="32">
        <f t="shared" si="8"/>
        <v>145</v>
      </c>
      <c r="L61" s="33">
        <f t="shared" si="9"/>
        <v>0</v>
      </c>
      <c r="M61" s="35" t="s">
        <v>107</v>
      </c>
      <c r="N61" s="36">
        <v>145</v>
      </c>
      <c r="O61" s="123"/>
      <c r="P61" s="120" t="s">
        <v>328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10"/>
        <v/>
      </c>
      <c r="AE61" s="26"/>
      <c r="AF61" s="27"/>
      <c r="AG61" s="28"/>
      <c r="AH61" s="142" t="s">
        <v>424</v>
      </c>
      <c r="AI61" s="142"/>
      <c r="AJ61" s="142"/>
    </row>
    <row r="62" spans="1:36" s="3" customFormat="1" ht="15" customHeight="1" x14ac:dyDescent="0.15">
      <c r="A62" s="12" t="s">
        <v>6</v>
      </c>
      <c r="B62" s="13" t="s">
        <v>7</v>
      </c>
      <c r="C62" s="14" t="s">
        <v>47</v>
      </c>
      <c r="D62" s="15" t="s">
        <v>258</v>
      </c>
      <c r="E62" s="16" t="s">
        <v>140</v>
      </c>
      <c r="F62" s="17">
        <v>39682</v>
      </c>
      <c r="G62" s="30">
        <f t="shared" si="6"/>
        <v>170</v>
      </c>
      <c r="H62" s="10" t="s">
        <v>30</v>
      </c>
      <c r="I62" s="31">
        <f t="shared" si="7"/>
        <v>170</v>
      </c>
      <c r="J62" s="9"/>
      <c r="K62" s="32">
        <f t="shared" si="8"/>
        <v>170</v>
      </c>
      <c r="L62" s="33">
        <f t="shared" si="9"/>
        <v>0</v>
      </c>
      <c r="M62" s="35" t="s">
        <v>107</v>
      </c>
      <c r="N62" s="36">
        <v>170</v>
      </c>
      <c r="O62" s="123" t="s">
        <v>259</v>
      </c>
      <c r="P62" s="137" t="s">
        <v>114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10"/>
        <v/>
      </c>
      <c r="AE62" s="26"/>
      <c r="AF62" s="27"/>
      <c r="AG62" s="28"/>
      <c r="AH62" s="142" t="s">
        <v>274</v>
      </c>
      <c r="AI62" s="142"/>
      <c r="AJ62" s="142"/>
    </row>
    <row r="63" spans="1:36" s="3" customFormat="1" ht="15" customHeight="1" x14ac:dyDescent="0.15">
      <c r="A63" s="12" t="s">
        <v>6</v>
      </c>
      <c r="B63" s="13" t="s">
        <v>7</v>
      </c>
      <c r="C63" s="14" t="s">
        <v>47</v>
      </c>
      <c r="D63" s="15" t="s">
        <v>260</v>
      </c>
      <c r="E63" s="16" t="s">
        <v>261</v>
      </c>
      <c r="F63" s="17">
        <v>39509</v>
      </c>
      <c r="G63" s="30">
        <f t="shared" si="6"/>
        <v>170</v>
      </c>
      <c r="H63" s="10" t="s">
        <v>30</v>
      </c>
      <c r="I63" s="31">
        <f t="shared" si="7"/>
        <v>170</v>
      </c>
      <c r="J63" s="9"/>
      <c r="K63" s="32">
        <f t="shared" si="8"/>
        <v>170</v>
      </c>
      <c r="L63" s="33">
        <f t="shared" si="9"/>
        <v>0</v>
      </c>
      <c r="M63" s="35" t="s">
        <v>107</v>
      </c>
      <c r="N63" s="36">
        <v>170</v>
      </c>
      <c r="O63" s="123" t="s">
        <v>262</v>
      </c>
      <c r="P63" s="137" t="s">
        <v>114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10"/>
        <v/>
      </c>
      <c r="AE63" s="26"/>
      <c r="AF63" s="27"/>
      <c r="AG63" s="28"/>
      <c r="AH63" s="142" t="s">
        <v>1057</v>
      </c>
      <c r="AI63" s="142"/>
      <c r="AJ63" s="142"/>
    </row>
    <row r="64" spans="1:36" s="3" customFormat="1" ht="15" customHeight="1" x14ac:dyDescent="0.15">
      <c r="A64" s="12" t="s">
        <v>6</v>
      </c>
      <c r="B64" s="13" t="s">
        <v>7</v>
      </c>
      <c r="C64" s="14" t="s">
        <v>47</v>
      </c>
      <c r="D64" s="15" t="s">
        <v>263</v>
      </c>
      <c r="E64" s="16" t="s">
        <v>264</v>
      </c>
      <c r="F64" s="17">
        <v>41268</v>
      </c>
      <c r="G64" s="30">
        <f t="shared" si="6"/>
        <v>160</v>
      </c>
      <c r="H64" s="10" t="s">
        <v>30</v>
      </c>
      <c r="I64" s="31">
        <f t="shared" si="7"/>
        <v>160</v>
      </c>
      <c r="J64" s="9"/>
      <c r="K64" s="32">
        <f t="shared" si="8"/>
        <v>160</v>
      </c>
      <c r="L64" s="33">
        <f t="shared" si="9"/>
        <v>0</v>
      </c>
      <c r="M64" s="35" t="s">
        <v>107</v>
      </c>
      <c r="N64" s="36">
        <v>54</v>
      </c>
      <c r="O64" s="123" t="s">
        <v>265</v>
      </c>
      <c r="P64" s="137" t="s">
        <v>114</v>
      </c>
      <c r="Q64" s="138">
        <v>44757</v>
      </c>
      <c r="R64" s="158" t="s">
        <v>107</v>
      </c>
      <c r="S64" s="154">
        <v>54</v>
      </c>
      <c r="T64" s="155" t="s">
        <v>266</v>
      </c>
      <c r="U64" s="156" t="s">
        <v>115</v>
      </c>
      <c r="V64" s="157">
        <v>44789</v>
      </c>
      <c r="W64" s="183" t="s">
        <v>107</v>
      </c>
      <c r="X64" s="184">
        <v>52</v>
      </c>
      <c r="Y64" s="185" t="s">
        <v>266</v>
      </c>
      <c r="Z64" s="186" t="s">
        <v>125</v>
      </c>
      <c r="AA64" s="187">
        <v>44809</v>
      </c>
      <c r="AB64" s="24"/>
      <c r="AC64" s="25"/>
      <c r="AD64" s="34" t="str">
        <f t="shared" si="10"/>
        <v/>
      </c>
      <c r="AE64" s="26"/>
      <c r="AF64" s="27"/>
      <c r="AG64" s="28"/>
      <c r="AH64" s="142" t="s">
        <v>275</v>
      </c>
      <c r="AI64" s="142"/>
      <c r="AJ64" s="142"/>
    </row>
    <row r="65" spans="1:36" s="3" customFormat="1" ht="15" customHeight="1" x14ac:dyDescent="0.15">
      <c r="A65" s="12" t="s">
        <v>8</v>
      </c>
      <c r="B65" s="13" t="s">
        <v>7</v>
      </c>
      <c r="C65" s="14" t="s">
        <v>47</v>
      </c>
      <c r="D65" s="15" t="s">
        <v>267</v>
      </c>
      <c r="E65" s="16" t="s">
        <v>268</v>
      </c>
      <c r="F65" s="17">
        <v>39525</v>
      </c>
      <c r="G65" s="30">
        <f t="shared" si="6"/>
        <v>170</v>
      </c>
      <c r="H65" s="10" t="s">
        <v>30</v>
      </c>
      <c r="I65" s="31">
        <f t="shared" si="7"/>
        <v>170</v>
      </c>
      <c r="J65" s="9"/>
      <c r="K65" s="32">
        <f t="shared" si="8"/>
        <v>135</v>
      </c>
      <c r="L65" s="33">
        <f t="shared" si="9"/>
        <v>35</v>
      </c>
      <c r="M65" s="35" t="s">
        <v>107</v>
      </c>
      <c r="N65" s="36">
        <v>85</v>
      </c>
      <c r="O65" s="123" t="s">
        <v>269</v>
      </c>
      <c r="P65" s="137" t="s">
        <v>114</v>
      </c>
      <c r="Q65" s="138">
        <v>44757</v>
      </c>
      <c r="R65" s="158" t="s">
        <v>460</v>
      </c>
      <c r="S65" s="154">
        <v>50</v>
      </c>
      <c r="T65" s="155"/>
      <c r="U65" s="156"/>
      <c r="V65" s="157"/>
      <c r="W65" s="183"/>
      <c r="X65" s="184"/>
      <c r="Y65" s="185"/>
      <c r="Z65" s="186"/>
      <c r="AA65" s="187"/>
      <c r="AB65" s="24"/>
      <c r="AC65" s="25"/>
      <c r="AD65" s="34" t="str">
        <f t="shared" si="10"/>
        <v/>
      </c>
      <c r="AE65" s="26"/>
      <c r="AF65" s="27"/>
      <c r="AG65" s="28"/>
      <c r="AH65" s="142" t="s">
        <v>505</v>
      </c>
      <c r="AI65" s="142"/>
      <c r="AJ65" s="142"/>
    </row>
    <row r="66" spans="1:36" s="3" customFormat="1" ht="15" customHeight="1" x14ac:dyDescent="0.15">
      <c r="A66" s="12" t="s">
        <v>6</v>
      </c>
      <c r="B66" s="13" t="s">
        <v>7</v>
      </c>
      <c r="C66" s="14" t="s">
        <v>47</v>
      </c>
      <c r="D66" s="15" t="s">
        <v>276</v>
      </c>
      <c r="E66" s="16" t="s">
        <v>65</v>
      </c>
      <c r="F66" s="17">
        <v>28548</v>
      </c>
      <c r="G66" s="30">
        <f t="shared" si="6"/>
        <v>220</v>
      </c>
      <c r="H66" s="10" t="s">
        <v>30</v>
      </c>
      <c r="I66" s="31">
        <f t="shared" si="7"/>
        <v>220</v>
      </c>
      <c r="J66" s="9"/>
      <c r="K66" s="32">
        <f t="shared" si="8"/>
        <v>220</v>
      </c>
      <c r="L66" s="33">
        <f t="shared" si="9"/>
        <v>0</v>
      </c>
      <c r="M66" s="35" t="s">
        <v>107</v>
      </c>
      <c r="N66" s="36">
        <v>110</v>
      </c>
      <c r="O66" s="123" t="s">
        <v>277</v>
      </c>
      <c r="P66" s="137" t="s">
        <v>114</v>
      </c>
      <c r="Q66" s="138">
        <v>44757</v>
      </c>
      <c r="R66" s="158" t="s">
        <v>107</v>
      </c>
      <c r="S66" s="154">
        <v>110</v>
      </c>
      <c r="T66" s="155" t="s">
        <v>278</v>
      </c>
      <c r="U66" s="156" t="s">
        <v>133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10"/>
        <v>154</v>
      </c>
      <c r="AE66" s="26" t="s">
        <v>279</v>
      </c>
      <c r="AF66" s="27">
        <v>44753</v>
      </c>
      <c r="AG66" s="28"/>
      <c r="AH66" s="142" t="s">
        <v>280</v>
      </c>
      <c r="AI66" s="142"/>
      <c r="AJ66" s="142"/>
    </row>
    <row r="67" spans="1:36" s="3" customFormat="1" ht="15" customHeight="1" x14ac:dyDescent="0.15">
      <c r="A67" s="12" t="s">
        <v>6</v>
      </c>
      <c r="B67" s="13" t="s">
        <v>7</v>
      </c>
      <c r="C67" s="14" t="s">
        <v>47</v>
      </c>
      <c r="D67" s="15" t="s">
        <v>281</v>
      </c>
      <c r="E67" s="16" t="s">
        <v>282</v>
      </c>
      <c r="F67" s="17">
        <v>30389</v>
      </c>
      <c r="G67" s="30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30</v>
      </c>
      <c r="I67" s="31">
        <f t="shared" ref="I67:I98" si="12">IF(OR(H67="Non",H67=""),G67,MAX(0,G67-15))</f>
        <v>220</v>
      </c>
      <c r="J67" s="9"/>
      <c r="K67" s="32">
        <f t="shared" ref="K67:K98" si="13">SUM(N67,S67,X67)</f>
        <v>220</v>
      </c>
      <c r="L67" s="33">
        <f t="shared" ref="L67:L98" si="14">IF(D67="","",I67-K67)</f>
        <v>0</v>
      </c>
      <c r="M67" s="35" t="s">
        <v>107</v>
      </c>
      <c r="N67" s="36">
        <v>70</v>
      </c>
      <c r="O67" s="123" t="s">
        <v>284</v>
      </c>
      <c r="P67" s="137" t="s">
        <v>114</v>
      </c>
      <c r="Q67" s="138">
        <v>44757</v>
      </c>
      <c r="R67" s="158" t="s">
        <v>107</v>
      </c>
      <c r="S67" s="154">
        <v>80</v>
      </c>
      <c r="T67" s="155" t="s">
        <v>285</v>
      </c>
      <c r="U67" s="156" t="s">
        <v>115</v>
      </c>
      <c r="V67" s="157">
        <v>44789</v>
      </c>
      <c r="W67" s="183" t="s">
        <v>107</v>
      </c>
      <c r="X67" s="184">
        <v>70</v>
      </c>
      <c r="Y67" s="185" t="s">
        <v>286</v>
      </c>
      <c r="Z67" s="186" t="s">
        <v>125</v>
      </c>
      <c r="AA67" s="187">
        <v>44809</v>
      </c>
      <c r="AB67" s="24"/>
      <c r="AC67" s="25"/>
      <c r="AD67" s="34" t="str">
        <f t="shared" si="10"/>
        <v/>
      </c>
      <c r="AE67" s="26"/>
      <c r="AF67" s="27"/>
      <c r="AG67" s="28"/>
      <c r="AH67" s="142" t="s">
        <v>312</v>
      </c>
      <c r="AI67" s="142"/>
      <c r="AJ67" s="142"/>
    </row>
    <row r="68" spans="1:36" s="3" customFormat="1" ht="15" customHeight="1" x14ac:dyDescent="0.15">
      <c r="A68" s="12" t="s">
        <v>6</v>
      </c>
      <c r="B68" s="13" t="s">
        <v>7</v>
      </c>
      <c r="C68" s="14" t="s">
        <v>47</v>
      </c>
      <c r="D68" s="15" t="s">
        <v>198</v>
      </c>
      <c r="E68" s="16" t="s">
        <v>202</v>
      </c>
      <c r="F68" s="17">
        <v>41752</v>
      </c>
      <c r="G68" s="30">
        <f t="shared" si="11"/>
        <v>145</v>
      </c>
      <c r="H68" s="10" t="s">
        <v>46</v>
      </c>
      <c r="I68" s="31">
        <f t="shared" si="12"/>
        <v>130</v>
      </c>
      <c r="J68" s="9"/>
      <c r="K68" s="32">
        <f t="shared" si="13"/>
        <v>50</v>
      </c>
      <c r="L68" s="33">
        <f t="shared" si="14"/>
        <v>80</v>
      </c>
      <c r="M68" s="35" t="s">
        <v>460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10"/>
        <v/>
      </c>
      <c r="AE68" s="26"/>
      <c r="AF68" s="27"/>
      <c r="AG68" s="28"/>
      <c r="AH68" s="142" t="s">
        <v>200</v>
      </c>
      <c r="AI68" s="142"/>
      <c r="AJ68" s="142"/>
    </row>
    <row r="69" spans="1:36" s="3" customFormat="1" ht="15" customHeight="1" x14ac:dyDescent="0.15">
      <c r="A69" s="12" t="s">
        <v>6</v>
      </c>
      <c r="B69" s="13" t="s">
        <v>7</v>
      </c>
      <c r="C69" s="14" t="s">
        <v>47</v>
      </c>
      <c r="D69" s="15" t="s">
        <v>290</v>
      </c>
      <c r="E69" s="16" t="s">
        <v>291</v>
      </c>
      <c r="F69" s="17">
        <v>39553</v>
      </c>
      <c r="G69" s="30">
        <f t="shared" si="11"/>
        <v>170</v>
      </c>
      <c r="H69" s="10" t="s">
        <v>30</v>
      </c>
      <c r="I69" s="31">
        <f t="shared" si="12"/>
        <v>170</v>
      </c>
      <c r="J69" s="9"/>
      <c r="K69" s="32">
        <f t="shared" si="13"/>
        <v>170</v>
      </c>
      <c r="L69" s="33">
        <f t="shared" si="14"/>
        <v>0</v>
      </c>
      <c r="M69" s="35" t="s">
        <v>107</v>
      </c>
      <c r="N69" s="36">
        <v>170</v>
      </c>
      <c r="O69" s="123" t="s">
        <v>292</v>
      </c>
      <c r="P69" s="137" t="s">
        <v>114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10"/>
        <v/>
      </c>
      <c r="AE69" s="26"/>
      <c r="AF69" s="27"/>
      <c r="AG69" s="28"/>
      <c r="AH69" s="142" t="s">
        <v>313</v>
      </c>
      <c r="AI69" s="142"/>
      <c r="AJ69" s="142"/>
    </row>
    <row r="70" spans="1:36" ht="15" customHeight="1" x14ac:dyDescent="0.15">
      <c r="A70" s="12" t="s">
        <v>6</v>
      </c>
      <c r="B70" s="13" t="s">
        <v>7</v>
      </c>
      <c r="C70" s="14" t="s">
        <v>47</v>
      </c>
      <c r="D70" s="15" t="s">
        <v>293</v>
      </c>
      <c r="E70" s="16" t="s">
        <v>294</v>
      </c>
      <c r="F70" s="17">
        <v>39470</v>
      </c>
      <c r="G70" s="30">
        <f t="shared" si="11"/>
        <v>170</v>
      </c>
      <c r="H70" s="10" t="s">
        <v>30</v>
      </c>
      <c r="I70" s="31">
        <f t="shared" si="12"/>
        <v>170</v>
      </c>
      <c r="J70" s="9"/>
      <c r="K70" s="32">
        <f t="shared" si="13"/>
        <v>170</v>
      </c>
      <c r="L70" s="33">
        <f t="shared" si="14"/>
        <v>0</v>
      </c>
      <c r="M70" s="35" t="s">
        <v>107</v>
      </c>
      <c r="N70" s="36">
        <v>57</v>
      </c>
      <c r="O70" s="123" t="s">
        <v>295</v>
      </c>
      <c r="P70" s="120" t="s">
        <v>115</v>
      </c>
      <c r="Q70" s="37">
        <v>44789</v>
      </c>
      <c r="R70" s="153" t="s">
        <v>107</v>
      </c>
      <c r="S70" s="154">
        <v>56.5</v>
      </c>
      <c r="T70" s="155" t="s">
        <v>296</v>
      </c>
      <c r="U70" s="156" t="s">
        <v>125</v>
      </c>
      <c r="V70" s="157">
        <v>44809</v>
      </c>
      <c r="W70" s="183" t="s">
        <v>107</v>
      </c>
      <c r="X70" s="184">
        <v>56.5</v>
      </c>
      <c r="Y70" s="185" t="s">
        <v>297</v>
      </c>
      <c r="Z70" s="186" t="s">
        <v>133</v>
      </c>
      <c r="AA70" s="187">
        <v>44849</v>
      </c>
      <c r="AB70" s="24"/>
      <c r="AC70" s="25"/>
      <c r="AD70" s="34" t="str">
        <f t="shared" si="10"/>
        <v/>
      </c>
      <c r="AE70" s="26"/>
      <c r="AF70" s="27"/>
      <c r="AG70" s="28"/>
      <c r="AH70" s="142" t="s">
        <v>314</v>
      </c>
      <c r="AI70" s="142"/>
      <c r="AJ70" s="142"/>
    </row>
    <row r="71" spans="1:36" ht="15" customHeight="1" x14ac:dyDescent="0.15">
      <c r="A71" s="12" t="s">
        <v>6</v>
      </c>
      <c r="B71" s="13" t="s">
        <v>7</v>
      </c>
      <c r="C71" s="14" t="s">
        <v>47</v>
      </c>
      <c r="D71" s="15" t="s">
        <v>298</v>
      </c>
      <c r="E71" s="16" t="s">
        <v>299</v>
      </c>
      <c r="F71" s="17">
        <v>39847</v>
      </c>
      <c r="G71" s="30">
        <f t="shared" si="11"/>
        <v>170</v>
      </c>
      <c r="H71" s="10" t="s">
        <v>30</v>
      </c>
      <c r="I71" s="31">
        <f t="shared" si="12"/>
        <v>170</v>
      </c>
      <c r="J71" s="9" t="s">
        <v>341</v>
      </c>
      <c r="K71" s="32">
        <f t="shared" si="13"/>
        <v>300</v>
      </c>
      <c r="L71" s="33">
        <f t="shared" si="14"/>
        <v>-130</v>
      </c>
      <c r="M71" s="35" t="s">
        <v>107</v>
      </c>
      <c r="N71" s="36">
        <v>100</v>
      </c>
      <c r="O71" s="123" t="s">
        <v>300</v>
      </c>
      <c r="P71" s="120" t="s">
        <v>115</v>
      </c>
      <c r="Q71" s="37">
        <v>44831</v>
      </c>
      <c r="R71" s="153" t="s">
        <v>107</v>
      </c>
      <c r="S71" s="154">
        <v>100</v>
      </c>
      <c r="T71" s="155" t="s">
        <v>301</v>
      </c>
      <c r="U71" s="156" t="s">
        <v>125</v>
      </c>
      <c r="V71" s="157">
        <v>44809</v>
      </c>
      <c r="W71" s="183" t="s">
        <v>107</v>
      </c>
      <c r="X71" s="184">
        <v>100</v>
      </c>
      <c r="Y71" s="185" t="s">
        <v>302</v>
      </c>
      <c r="Z71" s="186" t="s">
        <v>133</v>
      </c>
      <c r="AA71" s="187">
        <v>44849</v>
      </c>
      <c r="AB71" s="24"/>
      <c r="AC71" s="25"/>
      <c r="AD71" s="34" t="str">
        <f t="shared" si="10"/>
        <v/>
      </c>
      <c r="AE71" s="26"/>
      <c r="AF71" s="27"/>
      <c r="AG71" s="28"/>
      <c r="AH71" s="142" t="s">
        <v>315</v>
      </c>
      <c r="AI71" s="142"/>
      <c r="AJ71" s="142"/>
    </row>
    <row r="72" spans="1:36" ht="15" customHeight="1" x14ac:dyDescent="0.15">
      <c r="A72" s="12" t="s">
        <v>6</v>
      </c>
      <c r="B72" s="13" t="s">
        <v>7</v>
      </c>
      <c r="C72" s="14" t="s">
        <v>47</v>
      </c>
      <c r="D72" s="15" t="s">
        <v>506</v>
      </c>
      <c r="E72" s="16" t="s">
        <v>507</v>
      </c>
      <c r="F72" s="17">
        <v>41809</v>
      </c>
      <c r="G72" s="30">
        <f t="shared" si="11"/>
        <v>145</v>
      </c>
      <c r="H72" s="10" t="s">
        <v>30</v>
      </c>
      <c r="I72" s="31">
        <f t="shared" si="12"/>
        <v>145</v>
      </c>
      <c r="J72" s="9"/>
      <c r="K72" s="32">
        <f t="shared" si="13"/>
        <v>145</v>
      </c>
      <c r="L72" s="33">
        <f t="shared" si="14"/>
        <v>0</v>
      </c>
      <c r="M72" s="35" t="s">
        <v>107</v>
      </c>
      <c r="N72" s="36">
        <v>145</v>
      </c>
      <c r="O72" s="123" t="s">
        <v>850</v>
      </c>
      <c r="P72" s="120" t="s">
        <v>125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10"/>
        <v/>
      </c>
      <c r="AE72" s="26"/>
      <c r="AF72" s="27"/>
      <c r="AG72" s="28"/>
      <c r="AH72" s="142" t="s">
        <v>508</v>
      </c>
      <c r="AI72" s="142" t="s">
        <v>509</v>
      </c>
      <c r="AJ72" s="142"/>
    </row>
    <row r="73" spans="1:36" s="3" customFormat="1" ht="15" customHeight="1" x14ac:dyDescent="0.15">
      <c r="A73" s="12" t="s">
        <v>6</v>
      </c>
      <c r="B73" s="13" t="s">
        <v>7</v>
      </c>
      <c r="C73" s="14" t="s">
        <v>47</v>
      </c>
      <c r="D73" s="15" t="s">
        <v>305</v>
      </c>
      <c r="E73" s="16" t="s">
        <v>185</v>
      </c>
      <c r="F73" s="17">
        <v>41271</v>
      </c>
      <c r="G73" s="30">
        <f t="shared" si="11"/>
        <v>160</v>
      </c>
      <c r="H73" s="10" t="s">
        <v>30</v>
      </c>
      <c r="I73" s="31">
        <f t="shared" si="12"/>
        <v>160</v>
      </c>
      <c r="J73" s="9"/>
      <c r="K73" s="32">
        <f t="shared" si="13"/>
        <v>160</v>
      </c>
      <c r="L73" s="33">
        <f t="shared" si="14"/>
        <v>0</v>
      </c>
      <c r="M73" s="35" t="s">
        <v>107</v>
      </c>
      <c r="N73" s="36">
        <v>160</v>
      </c>
      <c r="O73" s="123" t="s">
        <v>306</v>
      </c>
      <c r="P73" s="137" t="s">
        <v>114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10"/>
        <v/>
      </c>
      <c r="AE73" s="26"/>
      <c r="AF73" s="27"/>
      <c r="AG73" s="28"/>
      <c r="AH73" s="142" t="s">
        <v>316</v>
      </c>
      <c r="AI73" s="142"/>
      <c r="AJ73" s="142"/>
    </row>
    <row r="74" spans="1:36" s="3" customFormat="1" ht="15" customHeight="1" x14ac:dyDescent="0.15">
      <c r="A74" s="12" t="s">
        <v>6</v>
      </c>
      <c r="B74" s="13" t="s">
        <v>7</v>
      </c>
      <c r="C74" s="14" t="s">
        <v>9</v>
      </c>
      <c r="D74" s="15" t="s">
        <v>305</v>
      </c>
      <c r="E74" s="16" t="s">
        <v>307</v>
      </c>
      <c r="F74" s="17">
        <v>28234</v>
      </c>
      <c r="G74" s="30">
        <f t="shared" si="11"/>
        <v>0</v>
      </c>
      <c r="H74" s="10" t="s">
        <v>30</v>
      </c>
      <c r="I74" s="31">
        <f t="shared" si="12"/>
        <v>0</v>
      </c>
      <c r="J74" s="9"/>
      <c r="K74" s="32">
        <f t="shared" si="13"/>
        <v>0</v>
      </c>
      <c r="L74" s="33">
        <f t="shared" si="14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10"/>
        <v/>
      </c>
      <c r="AE74" s="26"/>
      <c r="AF74" s="27"/>
      <c r="AG74" s="28"/>
      <c r="AH74" s="142" t="s">
        <v>316</v>
      </c>
      <c r="AI74" s="142"/>
      <c r="AJ74" s="142"/>
    </row>
    <row r="75" spans="1:36" s="3" customFormat="1" ht="15" customHeight="1" x14ac:dyDescent="0.15">
      <c r="A75" s="12" t="s">
        <v>6</v>
      </c>
      <c r="B75" s="13" t="s">
        <v>7</v>
      </c>
      <c r="C75" s="14" t="s">
        <v>47</v>
      </c>
      <c r="D75" s="15" t="s">
        <v>308</v>
      </c>
      <c r="E75" s="16" t="s">
        <v>58</v>
      </c>
      <c r="F75" s="17">
        <v>39389</v>
      </c>
      <c r="G75" s="30">
        <f t="shared" si="11"/>
        <v>190</v>
      </c>
      <c r="H75" s="10" t="s">
        <v>30</v>
      </c>
      <c r="I75" s="31">
        <f t="shared" si="12"/>
        <v>190</v>
      </c>
      <c r="J75" s="9" t="s">
        <v>342</v>
      </c>
      <c r="K75" s="32">
        <f t="shared" si="13"/>
        <v>190</v>
      </c>
      <c r="L75" s="33">
        <f t="shared" si="14"/>
        <v>0</v>
      </c>
      <c r="M75" s="35" t="s">
        <v>107</v>
      </c>
      <c r="N75" s="36">
        <v>95</v>
      </c>
      <c r="O75" s="123" t="s">
        <v>309</v>
      </c>
      <c r="P75" s="120" t="s">
        <v>114</v>
      </c>
      <c r="Q75" s="37">
        <v>44757</v>
      </c>
      <c r="R75" s="153" t="s">
        <v>460</v>
      </c>
      <c r="S75" s="154">
        <v>55</v>
      </c>
      <c r="T75" s="155"/>
      <c r="U75" s="156"/>
      <c r="V75" s="157"/>
      <c r="W75" s="183" t="s">
        <v>107</v>
      </c>
      <c r="X75" s="184">
        <v>40</v>
      </c>
      <c r="Y75" s="185" t="s">
        <v>1115</v>
      </c>
      <c r="Z75" s="186"/>
      <c r="AA75" s="187"/>
      <c r="AB75" s="24"/>
      <c r="AC75" s="25"/>
      <c r="AD75" s="34" t="str">
        <f t="shared" si="10"/>
        <v/>
      </c>
      <c r="AE75" s="26"/>
      <c r="AF75" s="27"/>
      <c r="AG75" s="28"/>
      <c r="AH75" s="142" t="s">
        <v>317</v>
      </c>
      <c r="AI75" s="142"/>
      <c r="AJ75" s="142"/>
    </row>
    <row r="76" spans="1:36" ht="15" customHeight="1" x14ac:dyDescent="0.15">
      <c r="A76" s="12" t="s">
        <v>6</v>
      </c>
      <c r="B76" s="13" t="s">
        <v>7</v>
      </c>
      <c r="C76" s="14" t="s">
        <v>47</v>
      </c>
      <c r="D76" s="15" t="s">
        <v>310</v>
      </c>
      <c r="E76" s="16" t="s">
        <v>311</v>
      </c>
      <c r="F76" s="17">
        <v>39548</v>
      </c>
      <c r="G76" s="30">
        <f t="shared" si="11"/>
        <v>170</v>
      </c>
      <c r="H76" s="10" t="s">
        <v>30</v>
      </c>
      <c r="I76" s="31">
        <f t="shared" si="12"/>
        <v>170</v>
      </c>
      <c r="J76" s="9"/>
      <c r="K76" s="32">
        <f t="shared" si="13"/>
        <v>170</v>
      </c>
      <c r="L76" s="33">
        <f t="shared" si="14"/>
        <v>0</v>
      </c>
      <c r="M76" s="35" t="s">
        <v>107</v>
      </c>
      <c r="N76" s="36">
        <v>170</v>
      </c>
      <c r="O76" s="123" t="s">
        <v>322</v>
      </c>
      <c r="P76" s="120" t="s">
        <v>114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10"/>
        <v/>
      </c>
      <c r="AE76" s="26"/>
      <c r="AF76" s="27"/>
      <c r="AG76" s="28"/>
      <c r="AH76" s="142" t="s">
        <v>318</v>
      </c>
      <c r="AI76" s="142"/>
      <c r="AJ76" s="142"/>
    </row>
    <row r="77" spans="1:36" ht="15" customHeight="1" x14ac:dyDescent="0.15">
      <c r="A77" s="12" t="s">
        <v>8</v>
      </c>
      <c r="B77" s="13" t="s">
        <v>7</v>
      </c>
      <c r="C77" s="14" t="s">
        <v>47</v>
      </c>
      <c r="D77" s="15" t="s">
        <v>319</v>
      </c>
      <c r="E77" s="16" t="s">
        <v>414</v>
      </c>
      <c r="F77" s="17">
        <v>38849</v>
      </c>
      <c r="G77" s="30">
        <f t="shared" si="11"/>
        <v>190</v>
      </c>
      <c r="H77" s="10" t="s">
        <v>30</v>
      </c>
      <c r="I77" s="31">
        <f t="shared" si="12"/>
        <v>190</v>
      </c>
      <c r="J77" s="9"/>
      <c r="K77" s="32">
        <f t="shared" si="13"/>
        <v>95</v>
      </c>
      <c r="L77" s="33">
        <f t="shared" si="14"/>
        <v>95</v>
      </c>
      <c r="M77" s="35" t="s">
        <v>107</v>
      </c>
      <c r="N77" s="36">
        <v>95</v>
      </c>
      <c r="O77" s="123" t="s">
        <v>415</v>
      </c>
      <c r="P77" s="120" t="s">
        <v>328</v>
      </c>
      <c r="Q77" s="37">
        <v>44789</v>
      </c>
      <c r="R77" s="153"/>
      <c r="S77" s="154"/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10"/>
        <v>79</v>
      </c>
      <c r="AE77" s="26" t="s">
        <v>320</v>
      </c>
      <c r="AF77" s="27">
        <v>44755</v>
      </c>
      <c r="AG77" s="28"/>
      <c r="AH77" s="142" t="s">
        <v>339</v>
      </c>
      <c r="AI77" s="142"/>
      <c r="AJ77" s="142"/>
    </row>
    <row r="78" spans="1:36" ht="15" customHeight="1" x14ac:dyDescent="0.15">
      <c r="A78" s="12" t="s">
        <v>6</v>
      </c>
      <c r="B78" s="13" t="s">
        <v>7</v>
      </c>
      <c r="C78" s="14" t="s">
        <v>47</v>
      </c>
      <c r="D78" s="15" t="s">
        <v>66</v>
      </c>
      <c r="E78" s="16" t="s">
        <v>321</v>
      </c>
      <c r="F78" s="17">
        <v>39044</v>
      </c>
      <c r="G78" s="30">
        <f t="shared" si="11"/>
        <v>190</v>
      </c>
      <c r="H78" s="10" t="s">
        <v>30</v>
      </c>
      <c r="I78" s="31">
        <f t="shared" si="12"/>
        <v>190</v>
      </c>
      <c r="J78" s="9"/>
      <c r="K78" s="32">
        <f t="shared" si="13"/>
        <v>190</v>
      </c>
      <c r="L78" s="33">
        <f t="shared" si="14"/>
        <v>0</v>
      </c>
      <c r="M78" s="35" t="s">
        <v>107</v>
      </c>
      <c r="N78" s="36">
        <v>190</v>
      </c>
      <c r="O78" s="123" t="s">
        <v>323</v>
      </c>
      <c r="P78" s="120" t="s">
        <v>114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10"/>
        <v/>
      </c>
      <c r="AE78" s="26"/>
      <c r="AF78" s="27"/>
      <c r="AG78" s="28"/>
      <c r="AH78" s="142" t="s">
        <v>324</v>
      </c>
      <c r="AI78" s="142"/>
      <c r="AJ78" s="142"/>
    </row>
    <row r="79" spans="1:36" ht="15" customHeight="1" x14ac:dyDescent="0.15">
      <c r="A79" s="12" t="s">
        <v>8</v>
      </c>
      <c r="B79" s="13" t="s">
        <v>7</v>
      </c>
      <c r="C79" s="14" t="s">
        <v>47</v>
      </c>
      <c r="D79" s="15" t="s">
        <v>325</v>
      </c>
      <c r="E79" s="16" t="s">
        <v>326</v>
      </c>
      <c r="F79" s="17">
        <v>36345</v>
      </c>
      <c r="G79" s="30">
        <f t="shared" si="11"/>
        <v>220</v>
      </c>
      <c r="H79" s="10" t="s">
        <v>30</v>
      </c>
      <c r="I79" s="31">
        <f t="shared" si="12"/>
        <v>220</v>
      </c>
      <c r="J79" s="9"/>
      <c r="K79" s="32">
        <f t="shared" si="13"/>
        <v>220</v>
      </c>
      <c r="L79" s="33">
        <f t="shared" si="14"/>
        <v>0</v>
      </c>
      <c r="M79" s="35" t="s">
        <v>153</v>
      </c>
      <c r="N79" s="36">
        <v>110</v>
      </c>
      <c r="O79" s="123" t="s">
        <v>327</v>
      </c>
      <c r="P79" s="120" t="s">
        <v>114</v>
      </c>
      <c r="Q79" s="37">
        <v>44757</v>
      </c>
      <c r="R79" s="153" t="s">
        <v>153</v>
      </c>
      <c r="S79" s="154">
        <v>110</v>
      </c>
      <c r="T79" s="155" t="s">
        <v>327</v>
      </c>
      <c r="U79" s="156" t="s">
        <v>328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10"/>
        <v>154</v>
      </c>
      <c r="AE79" s="26"/>
      <c r="AF79" s="27"/>
      <c r="AG79" s="28"/>
      <c r="AH79" s="142" t="s">
        <v>329</v>
      </c>
      <c r="AI79" s="142"/>
      <c r="AJ79" s="142"/>
    </row>
    <row r="80" spans="1:36" ht="15" customHeight="1" x14ac:dyDescent="0.15">
      <c r="A80" s="12" t="s">
        <v>6</v>
      </c>
      <c r="B80" s="13" t="s">
        <v>7</v>
      </c>
      <c r="C80" s="14" t="s">
        <v>47</v>
      </c>
      <c r="D80" s="15" t="s">
        <v>330</v>
      </c>
      <c r="E80" s="16" t="s">
        <v>331</v>
      </c>
      <c r="F80" s="17">
        <v>38648</v>
      </c>
      <c r="G80" s="30">
        <f t="shared" si="11"/>
        <v>190</v>
      </c>
      <c r="H80" s="10" t="s">
        <v>30</v>
      </c>
      <c r="I80" s="31">
        <f t="shared" si="12"/>
        <v>190</v>
      </c>
      <c r="J80" s="9"/>
      <c r="K80" s="32">
        <f t="shared" si="13"/>
        <v>190</v>
      </c>
      <c r="L80" s="33">
        <f t="shared" si="14"/>
        <v>0</v>
      </c>
      <c r="M80" s="35" t="s">
        <v>107</v>
      </c>
      <c r="N80" s="36">
        <v>190</v>
      </c>
      <c r="O80" s="123" t="s">
        <v>332</v>
      </c>
      <c r="P80" s="120" t="s">
        <v>114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10"/>
        <v/>
      </c>
      <c r="AE80" s="26"/>
      <c r="AF80" s="27"/>
      <c r="AG80" s="28"/>
      <c r="AH80" s="142" t="s">
        <v>338</v>
      </c>
      <c r="AI80" s="142"/>
      <c r="AJ80" s="142"/>
    </row>
    <row r="81" spans="1:36" s="3" customFormat="1" ht="15" customHeight="1" x14ac:dyDescent="0.15">
      <c r="A81" s="12" t="s">
        <v>8</v>
      </c>
      <c r="B81" s="13" t="s">
        <v>7</v>
      </c>
      <c r="C81" s="14" t="s">
        <v>47</v>
      </c>
      <c r="D81" s="15" t="s">
        <v>333</v>
      </c>
      <c r="E81" s="16" t="s">
        <v>334</v>
      </c>
      <c r="F81" s="17">
        <v>38190</v>
      </c>
      <c r="G81" s="30">
        <f t="shared" si="11"/>
        <v>220</v>
      </c>
      <c r="H81" s="10" t="s">
        <v>30</v>
      </c>
      <c r="I81" s="31">
        <f t="shared" si="12"/>
        <v>220</v>
      </c>
      <c r="J81" s="9" t="s">
        <v>340</v>
      </c>
      <c r="K81" s="32">
        <f t="shared" si="13"/>
        <v>220</v>
      </c>
      <c r="L81" s="33">
        <f t="shared" si="14"/>
        <v>0</v>
      </c>
      <c r="M81" s="35" t="s">
        <v>107</v>
      </c>
      <c r="N81" s="36">
        <v>220</v>
      </c>
      <c r="O81" s="123" t="s">
        <v>335</v>
      </c>
      <c r="P81" s="120" t="s">
        <v>114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10"/>
        <v>154</v>
      </c>
      <c r="AE81" s="26" t="s">
        <v>336</v>
      </c>
      <c r="AF81" s="27">
        <v>44758</v>
      </c>
      <c r="AG81" s="28"/>
      <c r="AH81" s="142" t="s">
        <v>337</v>
      </c>
      <c r="AI81" s="142"/>
      <c r="AJ81" s="142"/>
    </row>
    <row r="82" spans="1:36" s="3" customFormat="1" ht="15" customHeight="1" x14ac:dyDescent="0.15">
      <c r="A82" s="12" t="s">
        <v>6</v>
      </c>
      <c r="B82" s="13" t="s">
        <v>7</v>
      </c>
      <c r="C82" s="14" t="s">
        <v>47</v>
      </c>
      <c r="D82" s="15" t="s">
        <v>343</v>
      </c>
      <c r="E82" s="16" t="s">
        <v>344</v>
      </c>
      <c r="F82" s="17">
        <v>39528</v>
      </c>
      <c r="G82" s="30">
        <f t="shared" si="11"/>
        <v>170</v>
      </c>
      <c r="H82" s="10" t="s">
        <v>30</v>
      </c>
      <c r="I82" s="31">
        <f t="shared" si="12"/>
        <v>170</v>
      </c>
      <c r="J82" s="9"/>
      <c r="K82" s="32">
        <f t="shared" si="13"/>
        <v>150</v>
      </c>
      <c r="L82" s="33">
        <f t="shared" si="14"/>
        <v>20</v>
      </c>
      <c r="M82" s="35" t="s">
        <v>186</v>
      </c>
      <c r="N82" s="36">
        <v>100</v>
      </c>
      <c r="O82" s="123"/>
      <c r="P82" s="120"/>
      <c r="Q82" s="37">
        <v>44763</v>
      </c>
      <c r="R82" s="153" t="s">
        <v>186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10"/>
        <v/>
      </c>
      <c r="AE82" s="26"/>
      <c r="AF82" s="27"/>
      <c r="AG82" s="28"/>
      <c r="AH82" s="142" t="s">
        <v>347</v>
      </c>
      <c r="AI82" s="142"/>
      <c r="AJ82" s="142"/>
    </row>
    <row r="83" spans="1:36" s="3" customFormat="1" ht="15" customHeight="1" x14ac:dyDescent="0.15">
      <c r="A83" s="12" t="s">
        <v>8</v>
      </c>
      <c r="B83" s="13" t="s">
        <v>7</v>
      </c>
      <c r="C83" s="14" t="s">
        <v>47</v>
      </c>
      <c r="D83" s="15" t="s">
        <v>345</v>
      </c>
      <c r="E83" s="16" t="s">
        <v>346</v>
      </c>
      <c r="F83" s="17">
        <v>36241</v>
      </c>
      <c r="G83" s="30">
        <f t="shared" si="11"/>
        <v>220</v>
      </c>
      <c r="H83" s="10" t="s">
        <v>46</v>
      </c>
      <c r="I83" s="31">
        <f t="shared" si="12"/>
        <v>205</v>
      </c>
      <c r="J83" s="9"/>
      <c r="K83" s="32">
        <f t="shared" si="13"/>
        <v>205</v>
      </c>
      <c r="L83" s="33">
        <f t="shared" si="14"/>
        <v>0</v>
      </c>
      <c r="M83" s="35" t="s">
        <v>107</v>
      </c>
      <c r="N83" s="36">
        <v>69</v>
      </c>
      <c r="O83" s="123" t="s">
        <v>594</v>
      </c>
      <c r="P83" s="120" t="s">
        <v>125</v>
      </c>
      <c r="Q83" s="37">
        <v>44814</v>
      </c>
      <c r="R83" s="153" t="s">
        <v>107</v>
      </c>
      <c r="S83" s="154">
        <v>68</v>
      </c>
      <c r="T83" s="155" t="s">
        <v>595</v>
      </c>
      <c r="U83" s="156" t="s">
        <v>133</v>
      </c>
      <c r="V83" s="157">
        <v>44849</v>
      </c>
      <c r="W83" s="183" t="s">
        <v>107</v>
      </c>
      <c r="X83" s="184">
        <v>68</v>
      </c>
      <c r="Y83" s="185" t="s">
        <v>596</v>
      </c>
      <c r="Z83" s="186" t="s">
        <v>150</v>
      </c>
      <c r="AA83" s="187"/>
      <c r="AB83" s="24"/>
      <c r="AC83" s="25" t="s">
        <v>46</v>
      </c>
      <c r="AD83" s="34">
        <f t="shared" si="10"/>
        <v>154</v>
      </c>
      <c r="AE83" s="26" t="s">
        <v>351</v>
      </c>
      <c r="AF83" s="27">
        <v>44754</v>
      </c>
      <c r="AG83" s="28"/>
      <c r="AH83" s="142" t="s">
        <v>350</v>
      </c>
      <c r="AI83" s="142"/>
      <c r="AJ83" s="142"/>
    </row>
    <row r="84" spans="1:36" ht="15" customHeight="1" x14ac:dyDescent="0.15">
      <c r="A84" s="12" t="s">
        <v>8</v>
      </c>
      <c r="B84" s="13" t="s">
        <v>7</v>
      </c>
      <c r="C84" s="14" t="s">
        <v>47</v>
      </c>
      <c r="D84" s="15" t="s">
        <v>348</v>
      </c>
      <c r="E84" s="16" t="s">
        <v>349</v>
      </c>
      <c r="F84" s="17">
        <v>33408</v>
      </c>
      <c r="G84" s="30">
        <f t="shared" si="11"/>
        <v>220</v>
      </c>
      <c r="H84" s="10" t="s">
        <v>30</v>
      </c>
      <c r="I84" s="31">
        <f t="shared" si="12"/>
        <v>220</v>
      </c>
      <c r="J84" s="9"/>
      <c r="K84" s="32">
        <f t="shared" si="13"/>
        <v>0</v>
      </c>
      <c r="L84" s="33">
        <f t="shared" si="14"/>
        <v>220</v>
      </c>
      <c r="M84" s="35"/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10"/>
        <v>154</v>
      </c>
      <c r="AE84" s="26" t="s">
        <v>351</v>
      </c>
      <c r="AF84" s="27">
        <v>44754</v>
      </c>
      <c r="AG84" s="28"/>
      <c r="AH84" s="142" t="s">
        <v>404</v>
      </c>
      <c r="AI84" s="142"/>
      <c r="AJ84" s="142"/>
    </row>
    <row r="85" spans="1:36" s="3" customFormat="1" ht="15" customHeight="1" x14ac:dyDescent="0.15">
      <c r="A85" s="12" t="s">
        <v>6</v>
      </c>
      <c r="B85" s="13" t="s">
        <v>7</v>
      </c>
      <c r="C85" s="14" t="s">
        <v>47</v>
      </c>
      <c r="D85" s="15" t="s">
        <v>408</v>
      </c>
      <c r="E85" s="16" t="s">
        <v>68</v>
      </c>
      <c r="F85" s="17">
        <v>36088</v>
      </c>
      <c r="G85" s="30">
        <f t="shared" si="11"/>
        <v>220</v>
      </c>
      <c r="H85" s="10" t="s">
        <v>30</v>
      </c>
      <c r="I85" s="31">
        <f t="shared" si="12"/>
        <v>220</v>
      </c>
      <c r="J85" s="9"/>
      <c r="K85" s="32">
        <f t="shared" si="13"/>
        <v>0</v>
      </c>
      <c r="L85" s="33">
        <f t="shared" si="14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5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405</v>
      </c>
      <c r="AI85" s="142"/>
      <c r="AJ85" s="142"/>
    </row>
    <row r="86" spans="1:36" s="3" customFormat="1" ht="15" customHeight="1" x14ac:dyDescent="0.15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409</v>
      </c>
      <c r="F86" s="17">
        <v>33757</v>
      </c>
      <c r="G86" s="30">
        <f t="shared" si="11"/>
        <v>220</v>
      </c>
      <c r="H86" s="10" t="s">
        <v>30</v>
      </c>
      <c r="I86" s="31">
        <f t="shared" si="12"/>
        <v>220</v>
      </c>
      <c r="J86" s="9"/>
      <c r="K86" s="32">
        <f t="shared" si="13"/>
        <v>220</v>
      </c>
      <c r="L86" s="33">
        <f t="shared" si="14"/>
        <v>0</v>
      </c>
      <c r="M86" s="35" t="s">
        <v>107</v>
      </c>
      <c r="N86" s="36">
        <v>220</v>
      </c>
      <c r="O86" s="123" t="s">
        <v>567</v>
      </c>
      <c r="P86" s="120" t="s">
        <v>125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5"/>
        <v/>
      </c>
      <c r="AE86" s="26"/>
      <c r="AF86" s="27"/>
      <c r="AG86" s="28"/>
      <c r="AH86" s="142" t="s">
        <v>406</v>
      </c>
      <c r="AI86" s="142"/>
      <c r="AJ86" s="142"/>
    </row>
    <row r="87" spans="1:36" s="3" customFormat="1" ht="15" customHeight="1" x14ac:dyDescent="0.15">
      <c r="A87" s="12" t="s">
        <v>6</v>
      </c>
      <c r="B87" s="13" t="s">
        <v>7</v>
      </c>
      <c r="C87" s="14" t="s">
        <v>47</v>
      </c>
      <c r="D87" s="15" t="s">
        <v>410</v>
      </c>
      <c r="E87" s="16" t="s">
        <v>411</v>
      </c>
      <c r="F87" s="17">
        <v>39993</v>
      </c>
      <c r="G87" s="30">
        <f t="shared" si="11"/>
        <v>170</v>
      </c>
      <c r="H87" s="10" t="s">
        <v>30</v>
      </c>
      <c r="I87" s="31">
        <f t="shared" si="12"/>
        <v>170</v>
      </c>
      <c r="J87" s="9"/>
      <c r="K87" s="32">
        <f t="shared" si="13"/>
        <v>170</v>
      </c>
      <c r="L87" s="33">
        <f t="shared" si="14"/>
        <v>0</v>
      </c>
      <c r="M87" s="35" t="s">
        <v>107</v>
      </c>
      <c r="N87" s="36">
        <v>70</v>
      </c>
      <c r="O87" s="123" t="s">
        <v>357</v>
      </c>
      <c r="P87" s="120" t="s">
        <v>114</v>
      </c>
      <c r="Q87" s="37">
        <v>44763</v>
      </c>
      <c r="R87" s="153" t="s">
        <v>107</v>
      </c>
      <c r="S87" s="154">
        <v>50</v>
      </c>
      <c r="T87" s="155" t="s">
        <v>817</v>
      </c>
      <c r="U87" s="156" t="s">
        <v>125</v>
      </c>
      <c r="V87" s="157">
        <v>44827</v>
      </c>
      <c r="W87" s="183" t="s">
        <v>460</v>
      </c>
      <c r="X87" s="184">
        <v>50</v>
      </c>
      <c r="Y87" s="185"/>
      <c r="Z87" s="186"/>
      <c r="AA87" s="187"/>
      <c r="AB87" s="24"/>
      <c r="AC87" s="25"/>
      <c r="AD87" s="34" t="str">
        <f t="shared" si="15"/>
        <v/>
      </c>
      <c r="AE87" s="26"/>
      <c r="AF87" s="27"/>
      <c r="AG87" s="28"/>
      <c r="AH87" s="142" t="s">
        <v>407</v>
      </c>
      <c r="AI87" s="142" t="s">
        <v>963</v>
      </c>
      <c r="AJ87" s="142"/>
    </row>
    <row r="88" spans="1:36" s="3" customFormat="1" ht="15" customHeight="1" x14ac:dyDescent="0.15">
      <c r="A88" s="12" t="s">
        <v>6</v>
      </c>
      <c r="B88" s="13" t="s">
        <v>7</v>
      </c>
      <c r="C88" s="14" t="s">
        <v>47</v>
      </c>
      <c r="D88" s="15" t="s">
        <v>355</v>
      </c>
      <c r="E88" s="16" t="s">
        <v>202</v>
      </c>
      <c r="F88" s="17">
        <v>38692</v>
      </c>
      <c r="G88" s="30">
        <f t="shared" si="11"/>
        <v>190</v>
      </c>
      <c r="H88" s="10" t="s">
        <v>30</v>
      </c>
      <c r="I88" s="31">
        <f t="shared" si="12"/>
        <v>190</v>
      </c>
      <c r="J88" s="9"/>
      <c r="K88" s="32">
        <f t="shared" si="13"/>
        <v>190</v>
      </c>
      <c r="L88" s="33">
        <f t="shared" si="14"/>
        <v>0</v>
      </c>
      <c r="M88" s="35" t="s">
        <v>107</v>
      </c>
      <c r="N88" s="36">
        <v>190</v>
      </c>
      <c r="O88" s="123" t="s">
        <v>356</v>
      </c>
      <c r="P88" s="120" t="s">
        <v>114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5"/>
        <v/>
      </c>
      <c r="AE88" s="26"/>
      <c r="AF88" s="27"/>
      <c r="AG88" s="28"/>
      <c r="AH88" s="142" t="s">
        <v>358</v>
      </c>
      <c r="AI88" s="142"/>
      <c r="AJ88" s="142"/>
    </row>
    <row r="89" spans="1:36" s="3" customFormat="1" ht="15" customHeight="1" x14ac:dyDescent="0.15">
      <c r="A89" s="12" t="s">
        <v>8</v>
      </c>
      <c r="B89" s="13" t="s">
        <v>7</v>
      </c>
      <c r="C89" s="14" t="s">
        <v>47</v>
      </c>
      <c r="D89" s="15" t="s">
        <v>359</v>
      </c>
      <c r="E89" s="16" t="s">
        <v>360</v>
      </c>
      <c r="F89" s="17">
        <v>40071</v>
      </c>
      <c r="G89" s="30">
        <f t="shared" si="11"/>
        <v>170</v>
      </c>
      <c r="H89" s="10" t="s">
        <v>30</v>
      </c>
      <c r="I89" s="31">
        <f t="shared" si="12"/>
        <v>170</v>
      </c>
      <c r="J89" s="9"/>
      <c r="K89" s="32">
        <f t="shared" si="13"/>
        <v>170</v>
      </c>
      <c r="L89" s="33">
        <f t="shared" si="14"/>
        <v>0</v>
      </c>
      <c r="M89" s="35" t="s">
        <v>107</v>
      </c>
      <c r="N89" s="36">
        <v>60</v>
      </c>
      <c r="O89" s="123" t="s">
        <v>353</v>
      </c>
      <c r="P89" s="120" t="s">
        <v>328</v>
      </c>
      <c r="Q89" s="37">
        <v>44789</v>
      </c>
      <c r="R89" s="153" t="s">
        <v>107</v>
      </c>
      <c r="S89" s="154">
        <v>60</v>
      </c>
      <c r="T89" s="155" t="s">
        <v>354</v>
      </c>
      <c r="U89" s="156" t="s">
        <v>125</v>
      </c>
      <c r="V89" s="157">
        <v>44809</v>
      </c>
      <c r="W89" s="183" t="s">
        <v>460</v>
      </c>
      <c r="X89" s="184">
        <v>50</v>
      </c>
      <c r="Y89" s="185"/>
      <c r="Z89" s="186"/>
      <c r="AA89" s="187"/>
      <c r="AB89" s="24"/>
      <c r="AC89" s="25"/>
      <c r="AD89" s="34" t="str">
        <f t="shared" si="15"/>
        <v/>
      </c>
      <c r="AE89" s="26"/>
      <c r="AF89" s="27"/>
      <c r="AG89" s="28"/>
      <c r="AH89" s="142" t="s">
        <v>361</v>
      </c>
      <c r="AI89" s="142"/>
      <c r="AJ89" s="142"/>
    </row>
    <row r="90" spans="1:36" s="3" customFormat="1" ht="15" customHeight="1" x14ac:dyDescent="0.15">
      <c r="A90" s="12" t="s">
        <v>6</v>
      </c>
      <c r="B90" s="13" t="s">
        <v>7</v>
      </c>
      <c r="C90" s="14" t="s">
        <v>47</v>
      </c>
      <c r="D90" s="15" t="s">
        <v>362</v>
      </c>
      <c r="E90" s="16" t="s">
        <v>363</v>
      </c>
      <c r="F90" s="17">
        <v>39000</v>
      </c>
      <c r="G90" s="30">
        <f t="shared" si="11"/>
        <v>190</v>
      </c>
      <c r="H90" s="10" t="s">
        <v>30</v>
      </c>
      <c r="I90" s="31">
        <f t="shared" si="12"/>
        <v>190</v>
      </c>
      <c r="J90" s="9"/>
      <c r="K90" s="32">
        <f t="shared" si="13"/>
        <v>190</v>
      </c>
      <c r="L90" s="33">
        <f t="shared" si="14"/>
        <v>0</v>
      </c>
      <c r="M90" s="35" t="s">
        <v>107</v>
      </c>
      <c r="N90" s="36">
        <v>190</v>
      </c>
      <c r="O90" s="123" t="s">
        <v>625</v>
      </c>
      <c r="P90" s="120" t="s">
        <v>125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5"/>
        <v/>
      </c>
      <c r="AE90" s="26"/>
      <c r="AF90" s="27"/>
      <c r="AG90" s="28"/>
      <c r="AH90" s="142" t="s">
        <v>364</v>
      </c>
      <c r="AI90" s="142"/>
      <c r="AJ90" s="142"/>
    </row>
    <row r="91" spans="1:36" s="3" customFormat="1" ht="15" customHeight="1" x14ac:dyDescent="0.15">
      <c r="A91" s="12" t="s">
        <v>6</v>
      </c>
      <c r="B91" s="13" t="s">
        <v>7</v>
      </c>
      <c r="C91" s="14" t="s">
        <v>47</v>
      </c>
      <c r="D91" s="15" t="s">
        <v>365</v>
      </c>
      <c r="E91" s="16" t="s">
        <v>366</v>
      </c>
      <c r="F91" s="17">
        <v>31377</v>
      </c>
      <c r="G91" s="30">
        <f t="shared" si="11"/>
        <v>220</v>
      </c>
      <c r="H91" s="10" t="s">
        <v>30</v>
      </c>
      <c r="I91" s="31">
        <f t="shared" si="12"/>
        <v>220</v>
      </c>
      <c r="J91" s="9"/>
      <c r="K91" s="32">
        <f t="shared" si="13"/>
        <v>220</v>
      </c>
      <c r="L91" s="33">
        <f t="shared" si="14"/>
        <v>0</v>
      </c>
      <c r="M91" s="35" t="s">
        <v>107</v>
      </c>
      <c r="N91" s="36">
        <v>120</v>
      </c>
      <c r="O91" s="123" t="s">
        <v>367</v>
      </c>
      <c r="P91" s="120" t="s">
        <v>125</v>
      </c>
      <c r="Q91" s="37">
        <v>44809</v>
      </c>
      <c r="R91" s="153" t="s">
        <v>107</v>
      </c>
      <c r="S91" s="154">
        <v>100</v>
      </c>
      <c r="T91" s="155" t="s">
        <v>368</v>
      </c>
      <c r="U91" s="156" t="s">
        <v>133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5"/>
        <v>154</v>
      </c>
      <c r="AE91" s="26" t="s">
        <v>369</v>
      </c>
      <c r="AF91" s="27">
        <v>44767</v>
      </c>
      <c r="AG91" s="28"/>
      <c r="AH91" s="142" t="s">
        <v>370</v>
      </c>
      <c r="AI91" s="142"/>
      <c r="AJ91" s="142"/>
    </row>
    <row r="92" spans="1:36" s="3" customFormat="1" ht="15" customHeight="1" x14ac:dyDescent="0.15">
      <c r="A92" s="12" t="s">
        <v>6</v>
      </c>
      <c r="B92" s="13" t="s">
        <v>7</v>
      </c>
      <c r="C92" s="14" t="s">
        <v>47</v>
      </c>
      <c r="D92" s="15" t="s">
        <v>371</v>
      </c>
      <c r="E92" s="16" t="s">
        <v>234</v>
      </c>
      <c r="F92" s="17">
        <v>38370</v>
      </c>
      <c r="G92" s="30">
        <f t="shared" si="11"/>
        <v>190</v>
      </c>
      <c r="H92" s="10" t="s">
        <v>30</v>
      </c>
      <c r="I92" s="31">
        <f t="shared" si="12"/>
        <v>190</v>
      </c>
      <c r="J92" s="9"/>
      <c r="K92" s="32">
        <f t="shared" si="13"/>
        <v>190</v>
      </c>
      <c r="L92" s="33">
        <f t="shared" si="14"/>
        <v>0</v>
      </c>
      <c r="M92" s="35" t="s">
        <v>107</v>
      </c>
      <c r="N92" s="36">
        <v>95</v>
      </c>
      <c r="O92" s="123" t="s">
        <v>450</v>
      </c>
      <c r="P92" s="120" t="s">
        <v>328</v>
      </c>
      <c r="Q92" s="37">
        <v>44793</v>
      </c>
      <c r="R92" s="153" t="s">
        <v>107</v>
      </c>
      <c r="S92" s="154">
        <v>95</v>
      </c>
      <c r="T92" s="155" t="s">
        <v>451</v>
      </c>
      <c r="U92" s="156" t="s">
        <v>133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5"/>
        <v/>
      </c>
      <c r="AE92" s="26"/>
      <c r="AF92" s="27"/>
      <c r="AG92" s="28"/>
      <c r="AH92" s="142" t="s">
        <v>372</v>
      </c>
      <c r="AI92" s="142"/>
      <c r="AJ92" s="142"/>
    </row>
    <row r="93" spans="1:36" s="3" customFormat="1" ht="15" customHeight="1" x14ac:dyDescent="0.15">
      <c r="A93" s="12" t="s">
        <v>8</v>
      </c>
      <c r="B93" s="13" t="s">
        <v>7</v>
      </c>
      <c r="C93" s="14" t="s">
        <v>47</v>
      </c>
      <c r="D93" s="15" t="s">
        <v>373</v>
      </c>
      <c r="E93" s="16" t="s">
        <v>374</v>
      </c>
      <c r="F93" s="17">
        <v>40119</v>
      </c>
      <c r="G93" s="30">
        <f t="shared" si="11"/>
        <v>170</v>
      </c>
      <c r="H93" s="10" t="s">
        <v>30</v>
      </c>
      <c r="I93" s="31">
        <f t="shared" si="12"/>
        <v>170</v>
      </c>
      <c r="J93" s="9"/>
      <c r="K93" s="32">
        <f t="shared" si="13"/>
        <v>170</v>
      </c>
      <c r="L93" s="33">
        <f t="shared" si="14"/>
        <v>0</v>
      </c>
      <c r="M93" s="35" t="s">
        <v>107</v>
      </c>
      <c r="N93" s="36">
        <v>170</v>
      </c>
      <c r="O93" s="123" t="s">
        <v>375</v>
      </c>
      <c r="P93" s="120" t="s">
        <v>328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5"/>
        <v>79</v>
      </c>
      <c r="AE93" s="26" t="s">
        <v>376</v>
      </c>
      <c r="AF93" s="27">
        <v>44774</v>
      </c>
      <c r="AG93" s="28"/>
      <c r="AH93" s="142" t="s">
        <v>377</v>
      </c>
      <c r="AI93" s="142"/>
      <c r="AJ93" s="142"/>
    </row>
    <row r="94" spans="1:36" s="3" customFormat="1" ht="15" customHeight="1" x14ac:dyDescent="0.15">
      <c r="A94" s="12" t="s">
        <v>6</v>
      </c>
      <c r="B94" s="13" t="s">
        <v>7</v>
      </c>
      <c r="C94" s="14" t="s">
        <v>47</v>
      </c>
      <c r="D94" s="15" t="s">
        <v>365</v>
      </c>
      <c r="E94" s="16" t="s">
        <v>378</v>
      </c>
      <c r="F94" s="17">
        <v>32664</v>
      </c>
      <c r="G94" s="30">
        <f t="shared" si="11"/>
        <v>220</v>
      </c>
      <c r="H94" s="10" t="s">
        <v>30</v>
      </c>
      <c r="I94" s="31">
        <f t="shared" si="12"/>
        <v>220</v>
      </c>
      <c r="J94" s="9"/>
      <c r="K94" s="32">
        <f t="shared" si="13"/>
        <v>220</v>
      </c>
      <c r="L94" s="33">
        <f t="shared" si="14"/>
        <v>0</v>
      </c>
      <c r="M94" s="35" t="s">
        <v>107</v>
      </c>
      <c r="N94" s="36">
        <v>110</v>
      </c>
      <c r="O94" s="123" t="s">
        <v>379</v>
      </c>
      <c r="P94" s="120" t="s">
        <v>328</v>
      </c>
      <c r="Q94" s="37">
        <v>44789</v>
      </c>
      <c r="R94" s="153" t="s">
        <v>107</v>
      </c>
      <c r="S94" s="154">
        <v>110</v>
      </c>
      <c r="T94" s="155" t="s">
        <v>380</v>
      </c>
      <c r="U94" s="156" t="s">
        <v>133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5"/>
        <v>154</v>
      </c>
      <c r="AE94" s="26" t="s">
        <v>381</v>
      </c>
      <c r="AF94" s="27">
        <v>44830</v>
      </c>
      <c r="AG94" s="28"/>
      <c r="AH94" s="142" t="s">
        <v>382</v>
      </c>
      <c r="AI94" s="142"/>
      <c r="AJ94" s="142"/>
    </row>
    <row r="95" spans="1:36" s="3" customFormat="1" ht="15" customHeight="1" x14ac:dyDescent="0.15">
      <c r="A95" s="12" t="s">
        <v>8</v>
      </c>
      <c r="B95" s="13" t="s">
        <v>7</v>
      </c>
      <c r="C95" s="14" t="s">
        <v>47</v>
      </c>
      <c r="D95" s="15" t="s">
        <v>383</v>
      </c>
      <c r="E95" s="16" t="s">
        <v>384</v>
      </c>
      <c r="F95" s="17">
        <v>34596</v>
      </c>
      <c r="G95" s="30">
        <f t="shared" si="11"/>
        <v>220</v>
      </c>
      <c r="H95" s="10" t="s">
        <v>30</v>
      </c>
      <c r="I95" s="31">
        <f t="shared" si="12"/>
        <v>220</v>
      </c>
      <c r="J95" s="9"/>
      <c r="K95" s="32">
        <f t="shared" si="13"/>
        <v>220</v>
      </c>
      <c r="L95" s="33">
        <f t="shared" si="14"/>
        <v>0</v>
      </c>
      <c r="M95" s="35" t="s">
        <v>107</v>
      </c>
      <c r="N95" s="36">
        <v>110</v>
      </c>
      <c r="O95" s="123" t="s">
        <v>892</v>
      </c>
      <c r="P95" s="120" t="s">
        <v>133</v>
      </c>
      <c r="Q95" s="37">
        <v>44849</v>
      </c>
      <c r="R95" s="153" t="s">
        <v>107</v>
      </c>
      <c r="S95" s="154">
        <v>110</v>
      </c>
      <c r="T95" s="155" t="s">
        <v>893</v>
      </c>
      <c r="U95" s="156" t="s">
        <v>150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5"/>
        <v/>
      </c>
      <c r="AE95" s="26"/>
      <c r="AF95" s="27"/>
      <c r="AG95" s="28"/>
      <c r="AH95" s="142" t="s">
        <v>385</v>
      </c>
      <c r="AI95" s="142"/>
      <c r="AJ95" s="142"/>
    </row>
    <row r="96" spans="1:36" s="3" customFormat="1" ht="15" customHeight="1" x14ac:dyDescent="0.15">
      <c r="A96" s="12" t="s">
        <v>8</v>
      </c>
      <c r="B96" s="13" t="s">
        <v>7</v>
      </c>
      <c r="C96" s="14" t="s">
        <v>47</v>
      </c>
      <c r="D96" s="15" t="s">
        <v>386</v>
      </c>
      <c r="E96" s="16" t="s">
        <v>387</v>
      </c>
      <c r="F96" s="17">
        <v>39602</v>
      </c>
      <c r="G96" s="30">
        <f t="shared" si="11"/>
        <v>170</v>
      </c>
      <c r="H96" s="10" t="s">
        <v>30</v>
      </c>
      <c r="I96" s="31">
        <f t="shared" si="12"/>
        <v>170</v>
      </c>
      <c r="J96" s="9"/>
      <c r="K96" s="32">
        <f t="shared" si="13"/>
        <v>170</v>
      </c>
      <c r="L96" s="33">
        <f t="shared" si="14"/>
        <v>0</v>
      </c>
      <c r="M96" s="35" t="s">
        <v>186</v>
      </c>
      <c r="N96" s="36">
        <v>85</v>
      </c>
      <c r="O96" s="123"/>
      <c r="P96" s="120" t="s">
        <v>328</v>
      </c>
      <c r="Q96" s="37">
        <v>44775</v>
      </c>
      <c r="R96" s="153" t="s">
        <v>107</v>
      </c>
      <c r="S96" s="154">
        <v>85</v>
      </c>
      <c r="T96" s="155"/>
      <c r="U96" s="156" t="s">
        <v>125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5"/>
        <v/>
      </c>
      <c r="AE96" s="26"/>
      <c r="AF96" s="27"/>
      <c r="AG96" s="28"/>
      <c r="AH96" s="142" t="s">
        <v>388</v>
      </c>
      <c r="AI96" s="142"/>
      <c r="AJ96" s="142"/>
    </row>
    <row r="97" spans="1:36" ht="15" customHeight="1" x14ac:dyDescent="0.15">
      <c r="A97" s="12" t="s">
        <v>6</v>
      </c>
      <c r="B97" s="13" t="s">
        <v>7</v>
      </c>
      <c r="C97" s="14" t="s">
        <v>47</v>
      </c>
      <c r="D97" s="15" t="s">
        <v>77</v>
      </c>
      <c r="E97" s="16" t="s">
        <v>389</v>
      </c>
      <c r="F97" s="17">
        <v>39956</v>
      </c>
      <c r="G97" s="30">
        <f t="shared" si="11"/>
        <v>170</v>
      </c>
      <c r="H97" s="10" t="s">
        <v>30</v>
      </c>
      <c r="I97" s="31">
        <f t="shared" si="12"/>
        <v>170</v>
      </c>
      <c r="J97" s="9"/>
      <c r="K97" s="32">
        <f t="shared" si="13"/>
        <v>170</v>
      </c>
      <c r="L97" s="33">
        <f t="shared" si="14"/>
        <v>0</v>
      </c>
      <c r="M97" s="35" t="s">
        <v>107</v>
      </c>
      <c r="N97" s="36">
        <v>85</v>
      </c>
      <c r="O97" s="123" t="s">
        <v>390</v>
      </c>
      <c r="P97" s="120" t="s">
        <v>328</v>
      </c>
      <c r="Q97" s="37">
        <v>44789</v>
      </c>
      <c r="R97" s="153" t="s">
        <v>107</v>
      </c>
      <c r="S97" s="154">
        <v>40</v>
      </c>
      <c r="T97" s="155" t="s">
        <v>391</v>
      </c>
      <c r="U97" s="156" t="s">
        <v>125</v>
      </c>
      <c r="V97" s="157">
        <v>44809</v>
      </c>
      <c r="W97" s="183" t="s">
        <v>107</v>
      </c>
      <c r="X97" s="184">
        <v>45</v>
      </c>
      <c r="Y97" s="188" t="s">
        <v>392</v>
      </c>
      <c r="Z97" s="186" t="s">
        <v>133</v>
      </c>
      <c r="AA97" s="187">
        <v>44849</v>
      </c>
      <c r="AB97" s="24"/>
      <c r="AC97" s="25" t="s">
        <v>46</v>
      </c>
      <c r="AD97" s="34">
        <f t="shared" si="15"/>
        <v>79</v>
      </c>
      <c r="AE97" s="26"/>
      <c r="AF97" s="27"/>
      <c r="AG97" s="28"/>
      <c r="AH97" s="142" t="s">
        <v>393</v>
      </c>
      <c r="AI97" s="142"/>
      <c r="AJ97" s="142"/>
    </row>
    <row r="98" spans="1:36" ht="15" customHeight="1" x14ac:dyDescent="0.15">
      <c r="A98" s="12" t="s">
        <v>6</v>
      </c>
      <c r="B98" s="13" t="s">
        <v>7</v>
      </c>
      <c r="C98" s="14" t="s">
        <v>47</v>
      </c>
      <c r="D98" s="15" t="s">
        <v>394</v>
      </c>
      <c r="E98" s="16" t="s">
        <v>395</v>
      </c>
      <c r="F98" s="17">
        <v>40783</v>
      </c>
      <c r="G98" s="30">
        <f t="shared" si="11"/>
        <v>170</v>
      </c>
      <c r="H98" s="10" t="s">
        <v>30</v>
      </c>
      <c r="I98" s="31">
        <f t="shared" si="12"/>
        <v>170</v>
      </c>
      <c r="J98" s="9"/>
      <c r="K98" s="32">
        <f t="shared" si="13"/>
        <v>170</v>
      </c>
      <c r="L98" s="33">
        <f t="shared" si="14"/>
        <v>0</v>
      </c>
      <c r="M98" s="35" t="s">
        <v>107</v>
      </c>
      <c r="N98" s="36">
        <v>120</v>
      </c>
      <c r="O98" s="123" t="s">
        <v>396</v>
      </c>
      <c r="P98" s="120" t="s">
        <v>328</v>
      </c>
      <c r="Q98" s="37">
        <v>44789</v>
      </c>
      <c r="R98" s="153" t="s">
        <v>107</v>
      </c>
      <c r="S98" s="154">
        <v>50</v>
      </c>
      <c r="T98" s="155" t="s">
        <v>1091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5"/>
        <v/>
      </c>
      <c r="AE98" s="26"/>
      <c r="AF98" s="27"/>
      <c r="AG98" s="28"/>
      <c r="AH98" s="142" t="s">
        <v>397</v>
      </c>
      <c r="AI98" s="142"/>
      <c r="AJ98" s="142"/>
    </row>
    <row r="99" spans="1:36" ht="15" customHeight="1" x14ac:dyDescent="0.15">
      <c r="A99" s="12" t="s">
        <v>6</v>
      </c>
      <c r="B99" s="13" t="s">
        <v>7</v>
      </c>
      <c r="C99" s="14" t="s">
        <v>145</v>
      </c>
      <c r="D99" s="15" t="s">
        <v>398</v>
      </c>
      <c r="E99" s="16" t="s">
        <v>399</v>
      </c>
      <c r="F99" s="17">
        <v>38152</v>
      </c>
      <c r="G99" s="30">
        <f t="shared" si="11"/>
        <v>0</v>
      </c>
      <c r="H99" s="10" t="s">
        <v>30</v>
      </c>
      <c r="I99" s="31">
        <f t="shared" ref="I99:I130" si="16">IF(OR(H99="Non",H99=""),G99,MAX(0,G99-15))</f>
        <v>0</v>
      </c>
      <c r="J99" s="9"/>
      <c r="K99" s="32">
        <f t="shared" ref="K99:K111" si="17">SUM(N99,S99,X99)</f>
        <v>0</v>
      </c>
      <c r="L99" s="33">
        <f t="shared" ref="L99:L130" si="18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5"/>
        <v/>
      </c>
      <c r="AE99" s="26"/>
      <c r="AF99" s="27"/>
      <c r="AG99" s="28"/>
      <c r="AH99" s="142" t="s">
        <v>400</v>
      </c>
      <c r="AI99" s="142"/>
      <c r="AJ99" s="142"/>
    </row>
    <row r="100" spans="1:36" ht="15" customHeight="1" x14ac:dyDescent="0.15">
      <c r="A100" s="12" t="s">
        <v>6</v>
      </c>
      <c r="B100" s="13" t="s">
        <v>7</v>
      </c>
      <c r="C100" s="14" t="s">
        <v>47</v>
      </c>
      <c r="D100" s="15" t="s">
        <v>401</v>
      </c>
      <c r="E100" s="16" t="s">
        <v>402</v>
      </c>
      <c r="F100" s="17">
        <v>39544</v>
      </c>
      <c r="G100" s="30">
        <f t="shared" si="11"/>
        <v>170</v>
      </c>
      <c r="H100" s="10" t="s">
        <v>30</v>
      </c>
      <c r="I100" s="31">
        <f t="shared" si="16"/>
        <v>170</v>
      </c>
      <c r="J100" s="9"/>
      <c r="K100" s="32">
        <f t="shared" si="17"/>
        <v>100</v>
      </c>
      <c r="L100" s="33">
        <f t="shared" si="18"/>
        <v>70</v>
      </c>
      <c r="M100" s="35" t="s">
        <v>186</v>
      </c>
      <c r="N100" s="36">
        <v>50</v>
      </c>
      <c r="O100" s="123"/>
      <c r="P100" s="120" t="s">
        <v>328</v>
      </c>
      <c r="Q100" s="37">
        <v>44775</v>
      </c>
      <c r="R100" s="153" t="s">
        <v>460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5"/>
        <v/>
      </c>
      <c r="AE100" s="26"/>
      <c r="AF100" s="27"/>
      <c r="AG100" s="28"/>
      <c r="AH100" s="142" t="s">
        <v>403</v>
      </c>
      <c r="AI100" s="142"/>
      <c r="AJ100" s="142"/>
    </row>
    <row r="101" spans="1:36" ht="15" customHeight="1" x14ac:dyDescent="0.15">
      <c r="A101" s="12" t="s">
        <v>8</v>
      </c>
      <c r="B101" s="13" t="s">
        <v>7</v>
      </c>
      <c r="C101" s="14" t="s">
        <v>47</v>
      </c>
      <c r="D101" s="15" t="s">
        <v>412</v>
      </c>
      <c r="E101" s="16" t="s">
        <v>413</v>
      </c>
      <c r="F101" s="17">
        <v>39682</v>
      </c>
      <c r="G101" s="30">
        <v>170</v>
      </c>
      <c r="H101" s="10" t="s">
        <v>30</v>
      </c>
      <c r="I101" s="31">
        <f t="shared" si="16"/>
        <v>170</v>
      </c>
      <c r="J101" s="9"/>
      <c r="K101" s="32">
        <f t="shared" si="17"/>
        <v>150</v>
      </c>
      <c r="L101" s="33">
        <f t="shared" si="18"/>
        <v>20</v>
      </c>
      <c r="M101" s="35" t="s">
        <v>186</v>
      </c>
      <c r="N101" s="36">
        <v>100</v>
      </c>
      <c r="O101" s="123"/>
      <c r="P101" s="120" t="s">
        <v>328</v>
      </c>
      <c r="Q101" s="37">
        <v>44775</v>
      </c>
      <c r="R101" s="153" t="s">
        <v>460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5"/>
        <v/>
      </c>
      <c r="AE101" s="26"/>
      <c r="AF101" s="27"/>
      <c r="AG101" s="28"/>
      <c r="AH101" s="142" t="s">
        <v>422</v>
      </c>
      <c r="AI101" s="142"/>
      <c r="AJ101" s="142"/>
    </row>
    <row r="102" spans="1:36" s="3" customFormat="1" ht="15" customHeight="1" x14ac:dyDescent="0.15">
      <c r="A102" s="12" t="s">
        <v>8</v>
      </c>
      <c r="B102" s="13" t="s">
        <v>7</v>
      </c>
      <c r="C102" s="14" t="s">
        <v>47</v>
      </c>
      <c r="D102" s="15" t="s">
        <v>416</v>
      </c>
      <c r="E102" s="16" t="s">
        <v>417</v>
      </c>
      <c r="F102" s="17">
        <v>34968</v>
      </c>
      <c r="G102" s="30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30</v>
      </c>
      <c r="I102" s="31">
        <f t="shared" si="16"/>
        <v>220</v>
      </c>
      <c r="J102" s="9"/>
      <c r="K102" s="32">
        <f t="shared" si="17"/>
        <v>220</v>
      </c>
      <c r="L102" s="33">
        <f t="shared" si="18"/>
        <v>0</v>
      </c>
      <c r="M102" s="35" t="s">
        <v>107</v>
      </c>
      <c r="N102" s="36">
        <v>220</v>
      </c>
      <c r="O102" s="123" t="s">
        <v>606</v>
      </c>
      <c r="P102" s="120" t="s">
        <v>328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5"/>
        <v/>
      </c>
      <c r="AE102" s="26"/>
      <c r="AF102" s="27"/>
      <c r="AG102" s="28"/>
      <c r="AH102" s="142" t="s">
        <v>418</v>
      </c>
      <c r="AI102" s="142"/>
      <c r="AJ102" s="142"/>
    </row>
    <row r="103" spans="1:36" s="3" customFormat="1" ht="15" customHeight="1" x14ac:dyDescent="0.15">
      <c r="A103" s="12" t="s">
        <v>6</v>
      </c>
      <c r="B103" s="13" t="s">
        <v>7</v>
      </c>
      <c r="C103" s="14" t="s">
        <v>47</v>
      </c>
      <c r="D103" s="15" t="s">
        <v>987</v>
      </c>
      <c r="E103" s="16" t="s">
        <v>988</v>
      </c>
      <c r="F103" s="17">
        <v>41825</v>
      </c>
      <c r="G103" s="30">
        <f t="shared" si="19"/>
        <v>145</v>
      </c>
      <c r="H103" s="10" t="s">
        <v>30</v>
      </c>
      <c r="I103" s="31">
        <f t="shared" si="16"/>
        <v>145</v>
      </c>
      <c r="J103" s="9" t="s">
        <v>999</v>
      </c>
      <c r="K103" s="32">
        <f t="shared" si="17"/>
        <v>145</v>
      </c>
      <c r="L103" s="33">
        <f t="shared" si="18"/>
        <v>0</v>
      </c>
      <c r="M103" s="35" t="s">
        <v>107</v>
      </c>
      <c r="N103" s="36">
        <v>95</v>
      </c>
      <c r="O103" s="123" t="s">
        <v>989</v>
      </c>
      <c r="P103" s="120" t="s">
        <v>133</v>
      </c>
      <c r="Q103" s="37">
        <v>44853</v>
      </c>
      <c r="R103" s="153" t="s">
        <v>460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5"/>
        <v/>
      </c>
      <c r="AE103" s="26"/>
      <c r="AF103" s="27"/>
      <c r="AG103" s="28"/>
      <c r="AH103" s="142"/>
      <c r="AI103" s="142"/>
      <c r="AJ103" s="142"/>
    </row>
    <row r="104" spans="1:36" ht="15" customHeight="1" x14ac:dyDescent="0.15">
      <c r="A104" s="12" t="s">
        <v>6</v>
      </c>
      <c r="B104" s="13" t="s">
        <v>7</v>
      </c>
      <c r="C104" s="14" t="s">
        <v>47</v>
      </c>
      <c r="D104" s="15" t="s">
        <v>1066</v>
      </c>
      <c r="E104" s="16" t="s">
        <v>806</v>
      </c>
      <c r="F104" s="17">
        <v>41872</v>
      </c>
      <c r="G104" s="30">
        <f t="shared" si="19"/>
        <v>145</v>
      </c>
      <c r="H104" s="10" t="s">
        <v>30</v>
      </c>
      <c r="I104" s="31">
        <f t="shared" si="16"/>
        <v>145</v>
      </c>
      <c r="J104" s="9"/>
      <c r="K104" s="32">
        <f t="shared" si="17"/>
        <v>145</v>
      </c>
      <c r="L104" s="33">
        <f t="shared" si="18"/>
        <v>0</v>
      </c>
      <c r="M104" s="35" t="s">
        <v>107</v>
      </c>
      <c r="N104" s="36">
        <v>145</v>
      </c>
      <c r="O104" s="123" t="s">
        <v>807</v>
      </c>
      <c r="P104" s="120" t="s">
        <v>125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5"/>
        <v/>
      </c>
      <c r="AE104" s="26"/>
      <c r="AF104" s="27"/>
      <c r="AG104" s="28"/>
      <c r="AH104" s="142"/>
      <c r="AI104" s="142"/>
      <c r="AJ104" s="142"/>
    </row>
    <row r="105" spans="1:36" ht="15" customHeight="1" x14ac:dyDescent="0.15">
      <c r="A105" s="12" t="s">
        <v>6</v>
      </c>
      <c r="B105" s="13" t="s">
        <v>7</v>
      </c>
      <c r="C105" s="14" t="s">
        <v>47</v>
      </c>
      <c r="D105" s="15" t="s">
        <v>425</v>
      </c>
      <c r="E105" s="16" t="s">
        <v>426</v>
      </c>
      <c r="F105" s="17">
        <v>39553</v>
      </c>
      <c r="G105" s="30">
        <f t="shared" si="19"/>
        <v>170</v>
      </c>
      <c r="H105" s="10" t="s">
        <v>30</v>
      </c>
      <c r="I105" s="31">
        <f t="shared" si="16"/>
        <v>170</v>
      </c>
      <c r="J105" s="9"/>
      <c r="K105" s="32">
        <f t="shared" si="17"/>
        <v>190</v>
      </c>
      <c r="L105" s="33">
        <f t="shared" si="18"/>
        <v>-20</v>
      </c>
      <c r="M105" s="35" t="s">
        <v>186</v>
      </c>
      <c r="N105" s="36">
        <v>140</v>
      </c>
      <c r="O105" s="123"/>
      <c r="P105" s="120" t="s">
        <v>328</v>
      </c>
      <c r="Q105" s="37">
        <v>44791</v>
      </c>
      <c r="R105" s="153" t="s">
        <v>460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5"/>
        <v/>
      </c>
      <c r="AE105" s="26"/>
      <c r="AF105" s="27"/>
      <c r="AG105" s="28"/>
      <c r="AH105" s="142" t="s">
        <v>946</v>
      </c>
      <c r="AI105" s="142"/>
      <c r="AJ105" s="142"/>
    </row>
    <row r="106" spans="1:36" ht="15" customHeight="1" x14ac:dyDescent="0.15">
      <c r="A106" s="12" t="s">
        <v>6</v>
      </c>
      <c r="B106" s="13" t="s">
        <v>7</v>
      </c>
      <c r="C106" s="14" t="s">
        <v>47</v>
      </c>
      <c r="D106" s="15" t="s">
        <v>425</v>
      </c>
      <c r="E106" s="16" t="s">
        <v>427</v>
      </c>
      <c r="F106" s="17">
        <v>41354</v>
      </c>
      <c r="G106" s="30">
        <f t="shared" si="19"/>
        <v>160</v>
      </c>
      <c r="H106" s="10" t="s">
        <v>46</v>
      </c>
      <c r="I106" s="31">
        <f t="shared" si="16"/>
        <v>145</v>
      </c>
      <c r="J106" s="9"/>
      <c r="K106" s="32">
        <f t="shared" si="17"/>
        <v>145</v>
      </c>
      <c r="L106" s="33">
        <f t="shared" si="18"/>
        <v>0</v>
      </c>
      <c r="M106" s="35" t="s">
        <v>186</v>
      </c>
      <c r="N106" s="36">
        <v>95</v>
      </c>
      <c r="O106" s="123"/>
      <c r="P106" s="120" t="s">
        <v>328</v>
      </c>
      <c r="Q106" s="37">
        <v>44791</v>
      </c>
      <c r="R106" s="153" t="s">
        <v>460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5"/>
        <v/>
      </c>
      <c r="AE106" s="26"/>
      <c r="AF106" s="27"/>
      <c r="AG106" s="28"/>
      <c r="AH106" s="142" t="s">
        <v>946</v>
      </c>
      <c r="AI106" s="142"/>
      <c r="AJ106" s="142"/>
    </row>
    <row r="107" spans="1:36" ht="15" customHeight="1" x14ac:dyDescent="0.15">
      <c r="A107" s="12" t="s">
        <v>6</v>
      </c>
      <c r="B107" s="13" t="s">
        <v>7</v>
      </c>
      <c r="C107" s="14" t="s">
        <v>47</v>
      </c>
      <c r="D107" s="15" t="s">
        <v>425</v>
      </c>
      <c r="E107" s="16" t="s">
        <v>62</v>
      </c>
      <c r="F107" s="17">
        <v>41354</v>
      </c>
      <c r="G107" s="30">
        <f t="shared" si="19"/>
        <v>160</v>
      </c>
      <c r="H107" s="10" t="s">
        <v>46</v>
      </c>
      <c r="I107" s="31">
        <f t="shared" si="16"/>
        <v>145</v>
      </c>
      <c r="J107" s="9"/>
      <c r="K107" s="32">
        <f t="shared" si="17"/>
        <v>145</v>
      </c>
      <c r="L107" s="33">
        <f t="shared" si="18"/>
        <v>0</v>
      </c>
      <c r="M107" s="35" t="s">
        <v>186</v>
      </c>
      <c r="N107" s="36">
        <v>95</v>
      </c>
      <c r="O107" s="123"/>
      <c r="P107" s="120" t="s">
        <v>328</v>
      </c>
      <c r="Q107" s="37">
        <v>44791</v>
      </c>
      <c r="R107" s="153" t="s">
        <v>460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5"/>
        <v/>
      </c>
      <c r="AE107" s="26"/>
      <c r="AF107" s="27"/>
      <c r="AG107" s="28"/>
      <c r="AH107" s="142" t="s">
        <v>946</v>
      </c>
      <c r="AI107" s="142"/>
      <c r="AJ107" s="142"/>
    </row>
    <row r="108" spans="1:36" ht="15" customHeight="1" x14ac:dyDescent="0.15">
      <c r="A108" s="12" t="s">
        <v>8</v>
      </c>
      <c r="B108" s="13" t="s">
        <v>7</v>
      </c>
      <c r="C108" s="14" t="s">
        <v>47</v>
      </c>
      <c r="D108" s="15" t="s">
        <v>425</v>
      </c>
      <c r="E108" s="16" t="s">
        <v>428</v>
      </c>
      <c r="F108" s="17">
        <v>41354</v>
      </c>
      <c r="G108" s="30">
        <f t="shared" si="19"/>
        <v>160</v>
      </c>
      <c r="H108" s="10" t="s">
        <v>46</v>
      </c>
      <c r="I108" s="31">
        <f t="shared" si="16"/>
        <v>145</v>
      </c>
      <c r="J108" s="9"/>
      <c r="K108" s="32">
        <f t="shared" si="17"/>
        <v>145</v>
      </c>
      <c r="L108" s="33">
        <f t="shared" si="18"/>
        <v>0</v>
      </c>
      <c r="M108" s="35" t="s">
        <v>186</v>
      </c>
      <c r="N108" s="36">
        <v>95</v>
      </c>
      <c r="O108" s="123"/>
      <c r="P108" s="120" t="s">
        <v>328</v>
      </c>
      <c r="Q108" s="37">
        <v>44791</v>
      </c>
      <c r="R108" s="153" t="s">
        <v>460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5"/>
        <v/>
      </c>
      <c r="AE108" s="26"/>
      <c r="AF108" s="27"/>
      <c r="AG108" s="28"/>
      <c r="AH108" s="142" t="s">
        <v>946</v>
      </c>
      <c r="AI108" s="142"/>
      <c r="AJ108" s="142"/>
    </row>
    <row r="109" spans="1:36" s="3" customFormat="1" ht="15" customHeight="1" x14ac:dyDescent="0.15">
      <c r="A109" s="12" t="s">
        <v>6</v>
      </c>
      <c r="B109" s="13" t="s">
        <v>7</v>
      </c>
      <c r="C109" s="14" t="s">
        <v>9</v>
      </c>
      <c r="D109" s="15" t="s">
        <v>429</v>
      </c>
      <c r="E109" s="16" t="s">
        <v>430</v>
      </c>
      <c r="F109" s="17">
        <v>25790</v>
      </c>
      <c r="G109" s="30">
        <f t="shared" si="19"/>
        <v>0</v>
      </c>
      <c r="H109" s="10" t="s">
        <v>30</v>
      </c>
      <c r="I109" s="31">
        <f t="shared" si="16"/>
        <v>0</v>
      </c>
      <c r="J109" s="9"/>
      <c r="K109" s="32">
        <f t="shared" si="17"/>
        <v>0</v>
      </c>
      <c r="L109" s="33">
        <f t="shared" si="18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5"/>
        <v/>
      </c>
      <c r="AE109" s="26"/>
      <c r="AF109" s="27"/>
      <c r="AG109" s="28"/>
      <c r="AH109" s="142" t="s">
        <v>431</v>
      </c>
      <c r="AI109" s="142"/>
      <c r="AJ109" s="142"/>
    </row>
    <row r="110" spans="1:36" s="3" customFormat="1" ht="15" customHeight="1" x14ac:dyDescent="0.15">
      <c r="A110" s="12" t="s">
        <v>6</v>
      </c>
      <c r="B110" s="13" t="s">
        <v>7</v>
      </c>
      <c r="C110" s="14" t="s">
        <v>9</v>
      </c>
      <c r="D110" s="15" t="s">
        <v>432</v>
      </c>
      <c r="E110" s="16" t="s">
        <v>433</v>
      </c>
      <c r="F110" s="17">
        <v>31463</v>
      </c>
      <c r="G110" s="30">
        <f t="shared" si="19"/>
        <v>0</v>
      </c>
      <c r="H110" s="10" t="s">
        <v>30</v>
      </c>
      <c r="I110" s="31">
        <f t="shared" si="16"/>
        <v>0</v>
      </c>
      <c r="J110" s="9"/>
      <c r="K110" s="32">
        <f t="shared" si="17"/>
        <v>0</v>
      </c>
      <c r="L110" s="33">
        <f t="shared" si="18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5"/>
        <v/>
      </c>
      <c r="AE110" s="26"/>
      <c r="AF110" s="27"/>
      <c r="AG110" s="28"/>
      <c r="AH110" s="142" t="s">
        <v>434</v>
      </c>
      <c r="AI110" s="142"/>
      <c r="AJ110" s="142"/>
    </row>
    <row r="111" spans="1:36" s="3" customFormat="1" ht="15" customHeight="1" x14ac:dyDescent="0.15">
      <c r="A111" s="12" t="s">
        <v>6</v>
      </c>
      <c r="B111" s="13" t="s">
        <v>7</v>
      </c>
      <c r="C111" s="14" t="s">
        <v>47</v>
      </c>
      <c r="D111" s="15" t="s">
        <v>436</v>
      </c>
      <c r="E111" s="16" t="s">
        <v>441</v>
      </c>
      <c r="F111" s="17">
        <v>39190</v>
      </c>
      <c r="G111" s="30">
        <f t="shared" si="19"/>
        <v>190</v>
      </c>
      <c r="H111" s="10" t="s">
        <v>30</v>
      </c>
      <c r="I111" s="31">
        <f t="shared" si="16"/>
        <v>190</v>
      </c>
      <c r="J111" s="9"/>
      <c r="K111" s="32">
        <f t="shared" si="17"/>
        <v>180</v>
      </c>
      <c r="L111" s="33">
        <f t="shared" si="18"/>
        <v>10</v>
      </c>
      <c r="M111" s="35" t="s">
        <v>107</v>
      </c>
      <c r="N111" s="36">
        <v>180</v>
      </c>
      <c r="O111" s="123" t="s">
        <v>437</v>
      </c>
      <c r="P111" s="120" t="s">
        <v>328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5"/>
        <v/>
      </c>
      <c r="AE111" s="26"/>
      <c r="AF111" s="27"/>
      <c r="AG111" s="28"/>
      <c r="AH111" s="142" t="s">
        <v>503</v>
      </c>
      <c r="AI111" s="142" t="s">
        <v>502</v>
      </c>
      <c r="AJ111" s="142"/>
    </row>
    <row r="112" spans="1:36" s="3" customFormat="1" ht="15" customHeight="1" x14ac:dyDescent="0.15">
      <c r="A112" s="12" t="s">
        <v>6</v>
      </c>
      <c r="B112" s="13" t="s">
        <v>7</v>
      </c>
      <c r="C112" s="14" t="s">
        <v>442</v>
      </c>
      <c r="D112" s="15" t="s">
        <v>438</v>
      </c>
      <c r="E112" s="16" t="s">
        <v>439</v>
      </c>
      <c r="F112" s="17">
        <v>42798</v>
      </c>
      <c r="G112" s="30">
        <f t="shared" si="19"/>
        <v>90</v>
      </c>
      <c r="H112" s="10" t="s">
        <v>30</v>
      </c>
      <c r="I112" s="31">
        <f t="shared" si="16"/>
        <v>90</v>
      </c>
      <c r="J112" s="9"/>
      <c r="K112" s="32">
        <v>90</v>
      </c>
      <c r="L112" s="33">
        <f t="shared" si="18"/>
        <v>0</v>
      </c>
      <c r="M112" s="35" t="s">
        <v>107</v>
      </c>
      <c r="N112" s="36">
        <v>90</v>
      </c>
      <c r="O112" s="123" t="s">
        <v>440</v>
      </c>
      <c r="P112" s="120" t="s">
        <v>114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5"/>
        <v/>
      </c>
      <c r="AE112" s="26"/>
      <c r="AF112" s="27"/>
      <c r="AG112" s="28"/>
      <c r="AH112" s="142" t="s">
        <v>504</v>
      </c>
      <c r="AI112" s="142"/>
      <c r="AJ112" s="142"/>
    </row>
    <row r="113" spans="1:36" s="3" customFormat="1" ht="15" customHeight="1" x14ac:dyDescent="0.15">
      <c r="A113" s="12" t="s">
        <v>8</v>
      </c>
      <c r="B113" s="13" t="s">
        <v>7</v>
      </c>
      <c r="C113" s="14" t="s">
        <v>47</v>
      </c>
      <c r="D113" s="15" t="s">
        <v>443</v>
      </c>
      <c r="E113" s="16" t="s">
        <v>444</v>
      </c>
      <c r="F113" s="17">
        <v>39731</v>
      </c>
      <c r="G113" s="30">
        <f t="shared" si="19"/>
        <v>170</v>
      </c>
      <c r="H113" s="10" t="s">
        <v>30</v>
      </c>
      <c r="I113" s="31">
        <f t="shared" si="16"/>
        <v>170</v>
      </c>
      <c r="J113" s="9"/>
      <c r="K113" s="32">
        <f t="shared" ref="K113:K144" si="20">SUM(N113,S113,X113)</f>
        <v>170</v>
      </c>
      <c r="L113" s="33">
        <f t="shared" si="18"/>
        <v>0</v>
      </c>
      <c r="M113" s="35" t="s">
        <v>107</v>
      </c>
      <c r="N113" s="36">
        <v>42.5</v>
      </c>
      <c r="O113" s="123" t="s">
        <v>445</v>
      </c>
      <c r="P113" s="120" t="s">
        <v>133</v>
      </c>
      <c r="Q113" s="37">
        <v>44849</v>
      </c>
      <c r="R113" s="153" t="s">
        <v>107</v>
      </c>
      <c r="S113" s="154">
        <v>42.5</v>
      </c>
      <c r="T113" s="155" t="s">
        <v>446</v>
      </c>
      <c r="U113" s="156" t="s">
        <v>150</v>
      </c>
      <c r="V113" s="157"/>
      <c r="W113" s="189" t="s">
        <v>107</v>
      </c>
      <c r="X113" s="190">
        <v>85</v>
      </c>
      <c r="Y113" s="191" t="s">
        <v>447</v>
      </c>
      <c r="Z113" s="192" t="s">
        <v>463</v>
      </c>
      <c r="AA113" s="187"/>
      <c r="AB113" s="24"/>
      <c r="AC113" s="25"/>
      <c r="AD113" s="34" t="str">
        <f t="shared" si="15"/>
        <v/>
      </c>
      <c r="AE113" s="26"/>
      <c r="AF113" s="27"/>
      <c r="AG113" s="28"/>
      <c r="AH113" s="142" t="s">
        <v>500</v>
      </c>
      <c r="AI113" s="142" t="s">
        <v>501</v>
      </c>
      <c r="AJ113" s="142"/>
    </row>
    <row r="114" spans="1:36" ht="15" customHeight="1" x14ac:dyDescent="0.15">
      <c r="A114" s="12" t="s">
        <v>6</v>
      </c>
      <c r="B114" s="13" t="s">
        <v>7</v>
      </c>
      <c r="C114" s="14" t="s">
        <v>47</v>
      </c>
      <c r="D114" s="15" t="s">
        <v>121</v>
      </c>
      <c r="E114" s="16" t="s">
        <v>448</v>
      </c>
      <c r="F114" s="17">
        <v>30247</v>
      </c>
      <c r="G114" s="30">
        <f t="shared" si="19"/>
        <v>220</v>
      </c>
      <c r="H114" s="10" t="s">
        <v>46</v>
      </c>
      <c r="I114" s="31">
        <f t="shared" si="16"/>
        <v>205</v>
      </c>
      <c r="J114" s="9"/>
      <c r="K114" s="32">
        <f t="shared" si="20"/>
        <v>204.99</v>
      </c>
      <c r="L114" s="33">
        <f t="shared" si="18"/>
        <v>9.9999999999909051E-3</v>
      </c>
      <c r="M114" s="35" t="s">
        <v>107</v>
      </c>
      <c r="N114" s="36">
        <v>68.33</v>
      </c>
      <c r="O114" s="123" t="s">
        <v>449</v>
      </c>
      <c r="P114" s="120" t="s">
        <v>125</v>
      </c>
      <c r="Q114" s="37">
        <v>44821</v>
      </c>
      <c r="R114" s="153" t="s">
        <v>107</v>
      </c>
      <c r="S114" s="154">
        <v>68.33</v>
      </c>
      <c r="T114" s="155" t="s">
        <v>449</v>
      </c>
      <c r="U114" s="156" t="s">
        <v>133</v>
      </c>
      <c r="V114" s="157">
        <v>44849</v>
      </c>
      <c r="W114" s="183" t="s">
        <v>107</v>
      </c>
      <c r="X114" s="184">
        <v>68.33</v>
      </c>
      <c r="Y114" s="185" t="s">
        <v>449</v>
      </c>
      <c r="Z114" s="186" t="s">
        <v>150</v>
      </c>
      <c r="AA114" s="187"/>
      <c r="AB114" s="24"/>
      <c r="AC114" s="25"/>
      <c r="AD114" s="34" t="str">
        <f t="shared" si="15"/>
        <v/>
      </c>
      <c r="AE114" s="26"/>
      <c r="AF114" s="27"/>
      <c r="AG114" s="28"/>
      <c r="AH114" s="142" t="s">
        <v>179</v>
      </c>
      <c r="AI114" s="142"/>
      <c r="AJ114" s="142"/>
    </row>
    <row r="115" spans="1:36" ht="15" customHeight="1" x14ac:dyDescent="0.15">
      <c r="A115" s="12" t="s">
        <v>8</v>
      </c>
      <c r="B115" s="13" t="s">
        <v>7</v>
      </c>
      <c r="C115" s="14" t="s">
        <v>47</v>
      </c>
      <c r="D115" s="15" t="s">
        <v>452</v>
      </c>
      <c r="E115" s="16" t="s">
        <v>251</v>
      </c>
      <c r="F115" s="17">
        <v>39097</v>
      </c>
      <c r="G115" s="30">
        <f t="shared" si="19"/>
        <v>190</v>
      </c>
      <c r="H115" s="10" t="s">
        <v>30</v>
      </c>
      <c r="I115" s="31">
        <f t="shared" si="16"/>
        <v>190</v>
      </c>
      <c r="J115" s="9"/>
      <c r="K115" s="32">
        <f t="shared" si="20"/>
        <v>190</v>
      </c>
      <c r="L115" s="33">
        <f t="shared" si="18"/>
        <v>0</v>
      </c>
      <c r="M115" s="35" t="s">
        <v>107</v>
      </c>
      <c r="N115" s="36">
        <v>190</v>
      </c>
      <c r="O115" s="123" t="s">
        <v>453</v>
      </c>
      <c r="P115" s="120" t="s">
        <v>328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5"/>
        <v/>
      </c>
      <c r="AE115" s="26"/>
      <c r="AF115" s="27"/>
      <c r="AG115" s="28"/>
      <c r="AH115" s="142" t="s">
        <v>480</v>
      </c>
      <c r="AI115" s="142"/>
      <c r="AJ115" s="142"/>
    </row>
    <row r="116" spans="1:36" ht="15" customHeight="1" x14ac:dyDescent="0.15">
      <c r="A116" s="12" t="s">
        <v>6</v>
      </c>
      <c r="B116" s="13" t="s">
        <v>7</v>
      </c>
      <c r="C116" s="14" t="s">
        <v>47</v>
      </c>
      <c r="D116" s="15" t="s">
        <v>464</v>
      </c>
      <c r="E116" s="16" t="s">
        <v>366</v>
      </c>
      <c r="F116" s="17">
        <v>36646</v>
      </c>
      <c r="G116" s="30">
        <f t="shared" si="19"/>
        <v>220</v>
      </c>
      <c r="H116" s="10" t="s">
        <v>30</v>
      </c>
      <c r="I116" s="31">
        <f t="shared" si="16"/>
        <v>220</v>
      </c>
      <c r="J116" s="9"/>
      <c r="K116" s="32">
        <f t="shared" si="20"/>
        <v>220</v>
      </c>
      <c r="L116" s="33">
        <f t="shared" si="18"/>
        <v>0</v>
      </c>
      <c r="M116" s="35" t="s">
        <v>107</v>
      </c>
      <c r="N116" s="36">
        <v>220</v>
      </c>
      <c r="O116" s="123" t="s">
        <v>465</v>
      </c>
      <c r="P116" s="120" t="s">
        <v>328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5"/>
        <v/>
      </c>
      <c r="AE116" s="26"/>
      <c r="AF116" s="27"/>
      <c r="AG116" s="28"/>
      <c r="AH116" s="142" t="s">
        <v>481</v>
      </c>
      <c r="AI116" s="142"/>
      <c r="AJ116" s="142"/>
    </row>
    <row r="117" spans="1:36" s="3" customFormat="1" ht="15" customHeight="1" x14ac:dyDescent="0.15">
      <c r="A117" s="12" t="s">
        <v>8</v>
      </c>
      <c r="B117" s="13" t="s">
        <v>7</v>
      </c>
      <c r="C117" s="14" t="s">
        <v>47</v>
      </c>
      <c r="D117" s="15" t="s">
        <v>466</v>
      </c>
      <c r="E117" s="16" t="s">
        <v>467</v>
      </c>
      <c r="F117" s="17">
        <v>39313</v>
      </c>
      <c r="G117" s="30">
        <f t="shared" si="19"/>
        <v>190</v>
      </c>
      <c r="H117" s="10" t="s">
        <v>30</v>
      </c>
      <c r="I117" s="31">
        <f t="shared" si="16"/>
        <v>190</v>
      </c>
      <c r="J117" s="9"/>
      <c r="K117" s="32">
        <f t="shared" si="20"/>
        <v>190</v>
      </c>
      <c r="L117" s="33">
        <f t="shared" si="18"/>
        <v>0</v>
      </c>
      <c r="M117" s="35" t="s">
        <v>107</v>
      </c>
      <c r="N117" s="36">
        <v>90</v>
      </c>
      <c r="O117" s="209" t="s">
        <v>468</v>
      </c>
      <c r="P117" s="120" t="s">
        <v>125</v>
      </c>
      <c r="Q117" s="37">
        <v>44842</v>
      </c>
      <c r="R117" s="153" t="s">
        <v>107</v>
      </c>
      <c r="S117" s="210">
        <v>100</v>
      </c>
      <c r="T117" s="211" t="s">
        <v>469</v>
      </c>
      <c r="U117" s="156" t="s">
        <v>978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21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477</v>
      </c>
      <c r="AI117" s="142" t="s">
        <v>478</v>
      </c>
      <c r="AJ117" s="142" t="s">
        <v>479</v>
      </c>
    </row>
    <row r="118" spans="1:36" s="3" customFormat="1" ht="15" customHeight="1" x14ac:dyDescent="0.15">
      <c r="A118" s="12" t="s">
        <v>8</v>
      </c>
      <c r="B118" s="13" t="s">
        <v>7</v>
      </c>
      <c r="C118" s="14" t="s">
        <v>47</v>
      </c>
      <c r="D118" s="15" t="s">
        <v>470</v>
      </c>
      <c r="E118" s="16" t="s">
        <v>471</v>
      </c>
      <c r="F118" s="17">
        <v>44763</v>
      </c>
      <c r="G118" s="30">
        <f t="shared" si="19"/>
        <v>145</v>
      </c>
      <c r="H118" s="10" t="s">
        <v>46</v>
      </c>
      <c r="I118" s="31">
        <f t="shared" si="16"/>
        <v>130</v>
      </c>
      <c r="J118" s="9"/>
      <c r="K118" s="32">
        <f t="shared" si="20"/>
        <v>145</v>
      </c>
      <c r="L118" s="33">
        <f t="shared" si="18"/>
        <v>-15</v>
      </c>
      <c r="M118" s="35" t="s">
        <v>460</v>
      </c>
      <c r="N118" s="36">
        <v>50</v>
      </c>
      <c r="O118" s="123"/>
      <c r="P118" s="120"/>
      <c r="Q118" s="37"/>
      <c r="R118" s="153" t="s">
        <v>107</v>
      </c>
      <c r="S118" s="154">
        <v>95</v>
      </c>
      <c r="T118" s="155" t="s">
        <v>472</v>
      </c>
      <c r="U118" s="156" t="s">
        <v>125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21"/>
        <v/>
      </c>
      <c r="AE118" s="26"/>
      <c r="AF118" s="27"/>
      <c r="AG118" s="28"/>
      <c r="AH118" s="142" t="s">
        <v>473</v>
      </c>
      <c r="AI118" s="142"/>
      <c r="AJ118" s="142"/>
    </row>
    <row r="119" spans="1:36" s="3" customFormat="1" ht="15" customHeight="1" x14ac:dyDescent="0.15">
      <c r="A119" s="12" t="s">
        <v>6</v>
      </c>
      <c r="B119" s="13" t="s">
        <v>7</v>
      </c>
      <c r="C119" s="14" t="s">
        <v>47</v>
      </c>
      <c r="D119" s="15" t="s">
        <v>474</v>
      </c>
      <c r="E119" s="16" t="s">
        <v>475</v>
      </c>
      <c r="F119" s="17">
        <v>37861</v>
      </c>
      <c r="G119" s="30">
        <f t="shared" si="19"/>
        <v>220</v>
      </c>
      <c r="H119" s="10" t="s">
        <v>30</v>
      </c>
      <c r="I119" s="31">
        <f t="shared" si="16"/>
        <v>220</v>
      </c>
      <c r="J119" s="9"/>
      <c r="K119" s="32">
        <f t="shared" si="20"/>
        <v>220</v>
      </c>
      <c r="L119" s="33">
        <f t="shared" si="18"/>
        <v>0</v>
      </c>
      <c r="M119" s="35" t="s">
        <v>144</v>
      </c>
      <c r="N119" s="36">
        <v>220</v>
      </c>
      <c r="O119" s="123"/>
      <c r="P119" s="120" t="s">
        <v>1061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21"/>
        <v/>
      </c>
      <c r="AE119" s="26"/>
      <c r="AF119" s="27"/>
      <c r="AG119" s="28"/>
      <c r="AH119" s="142" t="s">
        <v>476</v>
      </c>
      <c r="AI119" s="142"/>
      <c r="AJ119" s="142"/>
    </row>
    <row r="120" spans="1:36" ht="15" customHeight="1" x14ac:dyDescent="0.15">
      <c r="A120" s="12" t="s">
        <v>6</v>
      </c>
      <c r="B120" s="13" t="s">
        <v>7</v>
      </c>
      <c r="C120" s="14" t="s">
        <v>145</v>
      </c>
      <c r="D120" s="15" t="s">
        <v>470</v>
      </c>
      <c r="E120" s="16" t="s">
        <v>482</v>
      </c>
      <c r="F120" s="17">
        <v>38197</v>
      </c>
      <c r="G120" s="30">
        <f t="shared" si="19"/>
        <v>0</v>
      </c>
      <c r="H120" s="10" t="s">
        <v>30</v>
      </c>
      <c r="I120" s="31">
        <f t="shared" si="16"/>
        <v>0</v>
      </c>
      <c r="J120" s="9"/>
      <c r="K120" s="32">
        <f t="shared" si="20"/>
        <v>0</v>
      </c>
      <c r="L120" s="33">
        <f t="shared" si="18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21"/>
        <v/>
      </c>
      <c r="AE120" s="26"/>
      <c r="AF120" s="27"/>
      <c r="AG120" s="28"/>
      <c r="AH120" s="142" t="s">
        <v>483</v>
      </c>
      <c r="AI120" s="142"/>
      <c r="AJ120" s="142"/>
    </row>
    <row r="121" spans="1:36" s="3" customFormat="1" ht="15" customHeight="1" x14ac:dyDescent="0.15">
      <c r="A121" s="12" t="s">
        <v>6</v>
      </c>
      <c r="B121" s="13" t="s">
        <v>7</v>
      </c>
      <c r="C121" s="14" t="s">
        <v>47</v>
      </c>
      <c r="D121" s="15" t="s">
        <v>484</v>
      </c>
      <c r="E121" s="16" t="s">
        <v>140</v>
      </c>
      <c r="F121" s="17">
        <v>40221</v>
      </c>
      <c r="G121" s="30">
        <f t="shared" si="19"/>
        <v>170</v>
      </c>
      <c r="H121" s="10" t="s">
        <v>30</v>
      </c>
      <c r="I121" s="31">
        <f t="shared" si="16"/>
        <v>170</v>
      </c>
      <c r="J121" s="9" t="s">
        <v>487</v>
      </c>
      <c r="K121" s="32">
        <f t="shared" si="20"/>
        <v>170</v>
      </c>
      <c r="L121" s="33">
        <f t="shared" si="18"/>
        <v>0</v>
      </c>
      <c r="M121" s="35" t="s">
        <v>107</v>
      </c>
      <c r="N121" s="36">
        <v>85</v>
      </c>
      <c r="O121" s="123" t="s">
        <v>485</v>
      </c>
      <c r="P121" s="120" t="s">
        <v>328</v>
      </c>
      <c r="Q121" s="37">
        <v>44800</v>
      </c>
      <c r="R121" s="153" t="s">
        <v>107</v>
      </c>
      <c r="S121" s="154">
        <v>85</v>
      </c>
      <c r="T121" s="155" t="s">
        <v>486</v>
      </c>
      <c r="U121" s="156" t="s">
        <v>125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21"/>
        <v/>
      </c>
      <c r="AE121" s="26"/>
      <c r="AF121" s="27"/>
      <c r="AG121" s="28"/>
      <c r="AH121" s="142" t="s">
        <v>488</v>
      </c>
      <c r="AI121" s="142"/>
      <c r="AJ121" s="142"/>
    </row>
    <row r="122" spans="1:36" s="3" customFormat="1" ht="15" customHeight="1" x14ac:dyDescent="0.15">
      <c r="A122" s="12" t="s">
        <v>6</v>
      </c>
      <c r="B122" s="13" t="s">
        <v>7</v>
      </c>
      <c r="C122" s="14" t="s">
        <v>47</v>
      </c>
      <c r="D122" s="15" t="s">
        <v>489</v>
      </c>
      <c r="E122" s="16" t="s">
        <v>490</v>
      </c>
      <c r="F122" s="17">
        <v>40743</v>
      </c>
      <c r="G122" s="30">
        <f t="shared" si="19"/>
        <v>170</v>
      </c>
      <c r="H122" s="10" t="s">
        <v>30</v>
      </c>
      <c r="I122" s="31">
        <f t="shared" si="16"/>
        <v>170</v>
      </c>
      <c r="J122" s="9"/>
      <c r="K122" s="32">
        <f t="shared" si="20"/>
        <v>170</v>
      </c>
      <c r="L122" s="33">
        <f t="shared" si="18"/>
        <v>0</v>
      </c>
      <c r="M122" s="35" t="s">
        <v>107</v>
      </c>
      <c r="N122" s="36">
        <v>35</v>
      </c>
      <c r="O122" s="123" t="s">
        <v>494</v>
      </c>
      <c r="P122" s="120" t="s">
        <v>328</v>
      </c>
      <c r="Q122" s="37">
        <v>44821</v>
      </c>
      <c r="R122" s="153" t="s">
        <v>107</v>
      </c>
      <c r="S122" s="154">
        <v>85</v>
      </c>
      <c r="T122" s="155" t="s">
        <v>495</v>
      </c>
      <c r="U122" s="156" t="s">
        <v>125</v>
      </c>
      <c r="V122" s="157">
        <v>44827</v>
      </c>
      <c r="W122" s="183" t="s">
        <v>460</v>
      </c>
      <c r="X122" s="184">
        <v>50</v>
      </c>
      <c r="Y122" s="185"/>
      <c r="Z122" s="186"/>
      <c r="AA122" s="187"/>
      <c r="AB122" s="24"/>
      <c r="AC122" s="25"/>
      <c r="AD122" s="34" t="str">
        <f t="shared" si="21"/>
        <v/>
      </c>
      <c r="AE122" s="26"/>
      <c r="AF122" s="27"/>
      <c r="AG122" s="28"/>
      <c r="AH122" s="142" t="s">
        <v>491</v>
      </c>
      <c r="AI122" s="142"/>
      <c r="AJ122" s="142"/>
    </row>
    <row r="123" spans="1:36" s="3" customFormat="1" ht="15" customHeight="1" x14ac:dyDescent="0.15">
      <c r="A123" s="12" t="s">
        <v>6</v>
      </c>
      <c r="B123" s="13" t="s">
        <v>7</v>
      </c>
      <c r="C123" s="14" t="s">
        <v>47</v>
      </c>
      <c r="D123" s="15" t="s">
        <v>492</v>
      </c>
      <c r="E123" s="16" t="s">
        <v>120</v>
      </c>
      <c r="F123" s="17">
        <v>40812</v>
      </c>
      <c r="G123" s="30">
        <f t="shared" si="19"/>
        <v>170</v>
      </c>
      <c r="H123" s="10" t="s">
        <v>30</v>
      </c>
      <c r="I123" s="31">
        <f t="shared" si="16"/>
        <v>170</v>
      </c>
      <c r="J123" s="9" t="s">
        <v>493</v>
      </c>
      <c r="K123" s="32">
        <f t="shared" si="20"/>
        <v>170</v>
      </c>
      <c r="L123" s="33">
        <f t="shared" si="18"/>
        <v>0</v>
      </c>
      <c r="M123" s="35" t="s">
        <v>107</v>
      </c>
      <c r="N123" s="36">
        <v>85</v>
      </c>
      <c r="O123" s="123" t="s">
        <v>496</v>
      </c>
      <c r="P123" s="120" t="s">
        <v>328</v>
      </c>
      <c r="Q123" s="37">
        <v>44800</v>
      </c>
      <c r="R123" s="153" t="s">
        <v>107</v>
      </c>
      <c r="S123" s="154">
        <v>85</v>
      </c>
      <c r="T123" s="155" t="s">
        <v>497</v>
      </c>
      <c r="U123" s="156" t="s">
        <v>125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21"/>
        <v/>
      </c>
      <c r="AE123" s="26"/>
      <c r="AF123" s="27"/>
      <c r="AG123" s="28"/>
      <c r="AH123" s="142" t="s">
        <v>498</v>
      </c>
      <c r="AI123" s="142" t="s">
        <v>499</v>
      </c>
      <c r="AJ123" s="142"/>
    </row>
    <row r="124" spans="1:36" ht="15" customHeight="1" x14ac:dyDescent="0.15">
      <c r="A124" s="12" t="s">
        <v>8</v>
      </c>
      <c r="B124" s="13" t="s">
        <v>7</v>
      </c>
      <c r="C124" s="14" t="s">
        <v>47</v>
      </c>
      <c r="D124" s="15" t="s">
        <v>745</v>
      </c>
      <c r="E124" s="16" t="s">
        <v>829</v>
      </c>
      <c r="F124" s="17">
        <v>41892</v>
      </c>
      <c r="G124" s="30">
        <f t="shared" si="19"/>
        <v>145</v>
      </c>
      <c r="H124" s="10" t="s">
        <v>46</v>
      </c>
      <c r="I124" s="31">
        <f t="shared" si="16"/>
        <v>130</v>
      </c>
      <c r="J124" s="9"/>
      <c r="K124" s="32">
        <f t="shared" si="20"/>
        <v>213</v>
      </c>
      <c r="L124" s="33">
        <f t="shared" si="18"/>
        <v>-83</v>
      </c>
      <c r="M124" s="35" t="s">
        <v>107</v>
      </c>
      <c r="N124" s="36">
        <v>213</v>
      </c>
      <c r="O124" s="123" t="s">
        <v>831</v>
      </c>
      <c r="P124" s="120" t="s">
        <v>125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21"/>
        <v/>
      </c>
      <c r="AE124" s="26"/>
      <c r="AF124" s="27"/>
      <c r="AG124" s="28"/>
      <c r="AH124" s="142" t="s">
        <v>969</v>
      </c>
      <c r="AI124" s="142"/>
      <c r="AJ124" s="142"/>
    </row>
    <row r="125" spans="1:36" ht="15" customHeight="1" x14ac:dyDescent="0.15">
      <c r="A125" s="12" t="s">
        <v>8</v>
      </c>
      <c r="B125" s="13" t="s">
        <v>7</v>
      </c>
      <c r="C125" s="14" t="s">
        <v>47</v>
      </c>
      <c r="D125" s="15" t="s">
        <v>510</v>
      </c>
      <c r="E125" s="16" t="s">
        <v>511</v>
      </c>
      <c r="F125" s="17">
        <v>38642</v>
      </c>
      <c r="G125" s="30">
        <f t="shared" si="19"/>
        <v>190</v>
      </c>
      <c r="H125" s="10" t="s">
        <v>30</v>
      </c>
      <c r="I125" s="31">
        <f t="shared" si="16"/>
        <v>190</v>
      </c>
      <c r="J125" s="9"/>
      <c r="K125" s="32">
        <f t="shared" si="20"/>
        <v>190</v>
      </c>
      <c r="L125" s="33">
        <f t="shared" si="18"/>
        <v>0</v>
      </c>
      <c r="M125" s="35" t="s">
        <v>107</v>
      </c>
      <c r="N125" s="36">
        <v>190</v>
      </c>
      <c r="O125" s="123" t="s">
        <v>515</v>
      </c>
      <c r="P125" s="120" t="s">
        <v>125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21"/>
        <v/>
      </c>
      <c r="AE125" s="26"/>
      <c r="AF125" s="27"/>
      <c r="AG125" s="28"/>
      <c r="AH125" s="142" t="s">
        <v>512</v>
      </c>
      <c r="AI125" s="142"/>
      <c r="AJ125" s="142"/>
    </row>
    <row r="126" spans="1:36" ht="15" customHeight="1" x14ac:dyDescent="0.15">
      <c r="A126" s="12" t="s">
        <v>6</v>
      </c>
      <c r="B126" s="13" t="s">
        <v>7</v>
      </c>
      <c r="C126" s="14" t="s">
        <v>47</v>
      </c>
      <c r="D126" s="15" t="s">
        <v>513</v>
      </c>
      <c r="E126" s="16" t="s">
        <v>514</v>
      </c>
      <c r="F126" s="17">
        <v>39569</v>
      </c>
      <c r="G126" s="30">
        <f t="shared" si="19"/>
        <v>170</v>
      </c>
      <c r="H126" s="10" t="s">
        <v>30</v>
      </c>
      <c r="I126" s="31">
        <f t="shared" si="16"/>
        <v>170</v>
      </c>
      <c r="J126" s="9"/>
      <c r="K126" s="32">
        <f t="shared" si="20"/>
        <v>170</v>
      </c>
      <c r="L126" s="33">
        <f t="shared" si="18"/>
        <v>0</v>
      </c>
      <c r="M126" s="35" t="s">
        <v>107</v>
      </c>
      <c r="N126" s="36">
        <v>85</v>
      </c>
      <c r="O126" s="123" t="s">
        <v>516</v>
      </c>
      <c r="P126" s="120" t="s">
        <v>125</v>
      </c>
      <c r="Q126" s="37">
        <v>44809</v>
      </c>
      <c r="R126" s="153" t="s">
        <v>107</v>
      </c>
      <c r="S126" s="154">
        <v>42.5</v>
      </c>
      <c r="T126" s="155" t="s">
        <v>517</v>
      </c>
      <c r="U126" s="156" t="s">
        <v>133</v>
      </c>
      <c r="V126" s="157">
        <v>44849</v>
      </c>
      <c r="W126" s="183" t="s">
        <v>107</v>
      </c>
      <c r="X126" s="184">
        <v>42.5</v>
      </c>
      <c r="Y126" s="185" t="s">
        <v>518</v>
      </c>
      <c r="Z126" s="186" t="s">
        <v>150</v>
      </c>
      <c r="AA126" s="187"/>
      <c r="AB126" s="24"/>
      <c r="AC126" s="25"/>
      <c r="AD126" s="34" t="str">
        <f t="shared" si="21"/>
        <v/>
      </c>
      <c r="AE126" s="26"/>
      <c r="AF126" s="27"/>
      <c r="AG126" s="28"/>
      <c r="AH126" s="142" t="s">
        <v>519</v>
      </c>
      <c r="AI126" s="142" t="s">
        <v>520</v>
      </c>
      <c r="AJ126" s="142" t="s">
        <v>521</v>
      </c>
    </row>
    <row r="127" spans="1:36" ht="15" customHeight="1" x14ac:dyDescent="0.15">
      <c r="A127" s="12" t="s">
        <v>6</v>
      </c>
      <c r="B127" s="13" t="s">
        <v>7</v>
      </c>
      <c r="C127" s="14" t="s">
        <v>47</v>
      </c>
      <c r="D127" s="15" t="s">
        <v>522</v>
      </c>
      <c r="E127" s="16" t="s">
        <v>523</v>
      </c>
      <c r="F127" s="17">
        <v>35790</v>
      </c>
      <c r="G127" s="30">
        <f t="shared" si="19"/>
        <v>220</v>
      </c>
      <c r="H127" s="10" t="s">
        <v>30</v>
      </c>
      <c r="I127" s="31">
        <f t="shared" si="16"/>
        <v>220</v>
      </c>
      <c r="J127" s="9"/>
      <c r="K127" s="32">
        <f t="shared" si="20"/>
        <v>220</v>
      </c>
      <c r="L127" s="33">
        <f t="shared" si="18"/>
        <v>0</v>
      </c>
      <c r="M127" s="35" t="s">
        <v>144</v>
      </c>
      <c r="N127" s="36">
        <v>220</v>
      </c>
      <c r="O127" s="123"/>
      <c r="P127" s="120" t="s">
        <v>125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21"/>
        <v/>
      </c>
      <c r="AE127" s="26"/>
      <c r="AF127" s="27"/>
      <c r="AG127" s="28"/>
      <c r="AH127" s="142" t="s">
        <v>524</v>
      </c>
      <c r="AI127" s="142"/>
      <c r="AJ127" s="142"/>
    </row>
    <row r="128" spans="1:36" ht="15" customHeight="1" x14ac:dyDescent="0.15">
      <c r="A128" s="12" t="s">
        <v>6</v>
      </c>
      <c r="B128" s="13" t="s">
        <v>7</v>
      </c>
      <c r="C128" s="14" t="s">
        <v>47</v>
      </c>
      <c r="D128" s="15" t="s">
        <v>525</v>
      </c>
      <c r="E128" s="16" t="s">
        <v>526</v>
      </c>
      <c r="F128" s="17">
        <v>41472</v>
      </c>
      <c r="G128" s="30">
        <f t="shared" si="19"/>
        <v>160</v>
      </c>
      <c r="H128" s="10" t="s">
        <v>30</v>
      </c>
      <c r="I128" s="31">
        <f t="shared" si="16"/>
        <v>160</v>
      </c>
      <c r="J128" s="9" t="s">
        <v>977</v>
      </c>
      <c r="K128" s="32">
        <f t="shared" si="20"/>
        <v>160</v>
      </c>
      <c r="L128" s="33">
        <f t="shared" si="18"/>
        <v>0</v>
      </c>
      <c r="M128" s="35" t="s">
        <v>107</v>
      </c>
      <c r="N128" s="36">
        <v>80</v>
      </c>
      <c r="O128" s="123" t="s">
        <v>527</v>
      </c>
      <c r="P128" s="120" t="s">
        <v>328</v>
      </c>
      <c r="Q128" s="37">
        <v>44800</v>
      </c>
      <c r="R128" s="153" t="s">
        <v>107</v>
      </c>
      <c r="S128" s="154">
        <v>40</v>
      </c>
      <c r="T128" s="155" t="s">
        <v>528</v>
      </c>
      <c r="U128" s="156" t="s">
        <v>133</v>
      </c>
      <c r="V128" s="157">
        <v>44849</v>
      </c>
      <c r="W128" s="183" t="s">
        <v>107</v>
      </c>
      <c r="X128" s="184">
        <v>40</v>
      </c>
      <c r="Y128" s="185" t="s">
        <v>529</v>
      </c>
      <c r="Z128" s="186" t="s">
        <v>150</v>
      </c>
      <c r="AA128" s="187"/>
      <c r="AB128" s="24"/>
      <c r="AC128" s="25"/>
      <c r="AD128" s="34" t="str">
        <f t="shared" si="21"/>
        <v/>
      </c>
      <c r="AE128" s="26"/>
      <c r="AF128" s="27"/>
      <c r="AG128" s="28"/>
      <c r="AH128" s="142" t="s">
        <v>585</v>
      </c>
      <c r="AI128" s="142" t="s">
        <v>586</v>
      </c>
      <c r="AJ128" s="142"/>
    </row>
    <row r="129" spans="1:36" ht="15" customHeight="1" x14ac:dyDescent="0.15">
      <c r="A129" s="12" t="s">
        <v>6</v>
      </c>
      <c r="B129" s="13" t="s">
        <v>7</v>
      </c>
      <c r="C129" s="14" t="s">
        <v>47</v>
      </c>
      <c r="D129" s="15" t="s">
        <v>530</v>
      </c>
      <c r="E129" s="16" t="s">
        <v>531</v>
      </c>
      <c r="F129" s="17">
        <v>40983</v>
      </c>
      <c r="G129" s="30">
        <f t="shared" si="19"/>
        <v>160</v>
      </c>
      <c r="H129" s="10" t="s">
        <v>46</v>
      </c>
      <c r="I129" s="31">
        <f t="shared" si="16"/>
        <v>145</v>
      </c>
      <c r="J129" s="9"/>
      <c r="K129" s="32">
        <f t="shared" si="20"/>
        <v>145</v>
      </c>
      <c r="L129" s="33">
        <f t="shared" si="18"/>
        <v>0</v>
      </c>
      <c r="M129" s="35" t="s">
        <v>153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21"/>
        <v/>
      </c>
      <c r="AE129" s="26"/>
      <c r="AF129" s="27"/>
      <c r="AG129" s="28"/>
      <c r="AH129" s="142" t="s">
        <v>532</v>
      </c>
      <c r="AI129" s="142"/>
      <c r="AJ129" s="142"/>
    </row>
    <row r="130" spans="1:36" ht="15" customHeight="1" x14ac:dyDescent="0.15">
      <c r="A130" s="12" t="s">
        <v>6</v>
      </c>
      <c r="B130" s="13" t="s">
        <v>7</v>
      </c>
      <c r="C130" s="14" t="s">
        <v>47</v>
      </c>
      <c r="D130" s="15" t="s">
        <v>533</v>
      </c>
      <c r="E130" s="16" t="s">
        <v>534</v>
      </c>
      <c r="F130" s="17">
        <v>40066</v>
      </c>
      <c r="G130" s="30">
        <f t="shared" si="19"/>
        <v>170</v>
      </c>
      <c r="H130" s="10" t="s">
        <v>30</v>
      </c>
      <c r="I130" s="31">
        <f t="shared" si="16"/>
        <v>170</v>
      </c>
      <c r="J130" s="9"/>
      <c r="K130" s="32">
        <f t="shared" si="20"/>
        <v>170</v>
      </c>
      <c r="L130" s="33">
        <f t="shared" si="18"/>
        <v>0</v>
      </c>
      <c r="M130" s="35" t="s">
        <v>107</v>
      </c>
      <c r="N130" s="36">
        <v>90</v>
      </c>
      <c r="O130" s="123" t="s">
        <v>537</v>
      </c>
      <c r="P130" s="120" t="s">
        <v>125</v>
      </c>
      <c r="Q130" s="37">
        <v>44809</v>
      </c>
      <c r="R130" s="153" t="s">
        <v>107</v>
      </c>
      <c r="S130" s="154">
        <v>80</v>
      </c>
      <c r="T130" s="155" t="s">
        <v>538</v>
      </c>
      <c r="U130" s="156" t="s">
        <v>133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21"/>
        <v/>
      </c>
      <c r="AE130" s="26"/>
      <c r="AF130" s="27"/>
      <c r="AG130" s="28"/>
      <c r="AH130" s="142" t="s">
        <v>535</v>
      </c>
      <c r="AI130" s="142" t="s">
        <v>536</v>
      </c>
      <c r="AJ130" s="142"/>
    </row>
    <row r="131" spans="1:36" ht="15" customHeight="1" x14ac:dyDescent="0.15">
      <c r="A131" s="12" t="s">
        <v>6</v>
      </c>
      <c r="B131" s="13" t="s">
        <v>7</v>
      </c>
      <c r="C131" s="14" t="s">
        <v>47</v>
      </c>
      <c r="D131" s="15" t="s">
        <v>539</v>
      </c>
      <c r="E131" s="16" t="s">
        <v>540</v>
      </c>
      <c r="F131" s="17">
        <v>40471</v>
      </c>
      <c r="G131" s="30">
        <f t="shared" si="19"/>
        <v>170</v>
      </c>
      <c r="H131" s="10" t="s">
        <v>30</v>
      </c>
      <c r="I131" s="31">
        <f t="shared" ref="I131:I162" si="22">IF(OR(H131="Non",H131=""),G131,MAX(0,G131-15))</f>
        <v>170</v>
      </c>
      <c r="J131" s="9" t="s">
        <v>541</v>
      </c>
      <c r="K131" s="32">
        <f t="shared" si="20"/>
        <v>170</v>
      </c>
      <c r="L131" s="33">
        <f t="shared" ref="L131:L162" si="23">IF(D131="","",I131-K131)</f>
        <v>0</v>
      </c>
      <c r="M131" s="35" t="s">
        <v>107</v>
      </c>
      <c r="N131" s="36">
        <v>170</v>
      </c>
      <c r="O131" s="123" t="s">
        <v>542</v>
      </c>
      <c r="P131" s="120" t="s">
        <v>125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21"/>
        <v/>
      </c>
      <c r="AE131" s="26"/>
      <c r="AF131" s="27"/>
      <c r="AG131" s="28"/>
      <c r="AH131" s="142" t="s">
        <v>543</v>
      </c>
      <c r="AI131" s="142" t="s">
        <v>597</v>
      </c>
      <c r="AJ131" s="142"/>
    </row>
    <row r="132" spans="1:36" ht="15" customHeight="1" x14ac:dyDescent="0.15">
      <c r="A132" s="12" t="s">
        <v>6</v>
      </c>
      <c r="B132" s="13" t="s">
        <v>7</v>
      </c>
      <c r="C132" s="14" t="s">
        <v>47</v>
      </c>
      <c r="D132" s="15" t="s">
        <v>137</v>
      </c>
      <c r="E132" s="16" t="s">
        <v>138</v>
      </c>
      <c r="F132" s="17">
        <v>41894</v>
      </c>
      <c r="G132" s="30">
        <f t="shared" si="19"/>
        <v>145</v>
      </c>
      <c r="H132" s="10" t="s">
        <v>30</v>
      </c>
      <c r="I132" s="31">
        <f t="shared" si="22"/>
        <v>145</v>
      </c>
      <c r="J132" s="9" t="s">
        <v>167</v>
      </c>
      <c r="K132" s="32">
        <f t="shared" si="20"/>
        <v>145</v>
      </c>
      <c r="L132" s="33">
        <f t="shared" si="23"/>
        <v>0</v>
      </c>
      <c r="M132" s="35" t="s">
        <v>107</v>
      </c>
      <c r="N132" s="36">
        <v>145</v>
      </c>
      <c r="O132" s="123" t="s">
        <v>159</v>
      </c>
      <c r="P132" s="120" t="s">
        <v>114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21"/>
        <v/>
      </c>
      <c r="AE132" s="26"/>
      <c r="AF132" s="27"/>
      <c r="AG132" s="28"/>
      <c r="AH132" s="142" t="s">
        <v>168</v>
      </c>
      <c r="AI132" s="142"/>
      <c r="AJ132" s="142"/>
    </row>
    <row r="133" spans="1:36" ht="15" customHeight="1" x14ac:dyDescent="0.15">
      <c r="A133" s="12" t="s">
        <v>6</v>
      </c>
      <c r="B133" s="13" t="s">
        <v>7</v>
      </c>
      <c r="C133" s="14" t="s">
        <v>47</v>
      </c>
      <c r="D133" s="15" t="s">
        <v>550</v>
      </c>
      <c r="E133" s="16" t="s">
        <v>551</v>
      </c>
      <c r="F133" s="17">
        <v>35691</v>
      </c>
      <c r="G133" s="30">
        <f t="shared" si="19"/>
        <v>220</v>
      </c>
      <c r="H133" s="10" t="s">
        <v>30</v>
      </c>
      <c r="I133" s="31">
        <f t="shared" si="22"/>
        <v>220</v>
      </c>
      <c r="J133" s="9"/>
      <c r="K133" s="32">
        <f t="shared" si="20"/>
        <v>220</v>
      </c>
      <c r="L133" s="33">
        <f t="shared" si="23"/>
        <v>0</v>
      </c>
      <c r="M133" s="35" t="s">
        <v>107</v>
      </c>
      <c r="N133" s="36">
        <v>220</v>
      </c>
      <c r="O133" s="123" t="s">
        <v>552</v>
      </c>
      <c r="P133" s="120" t="s">
        <v>125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21"/>
        <v/>
      </c>
      <c r="AE133" s="26"/>
      <c r="AF133" s="27"/>
      <c r="AG133" s="28"/>
      <c r="AH133" s="142" t="s">
        <v>553</v>
      </c>
      <c r="AI133" s="142"/>
      <c r="AJ133" s="142"/>
    </row>
    <row r="134" spans="1:36" ht="15" customHeight="1" x14ac:dyDescent="0.15">
      <c r="A134" s="12" t="s">
        <v>6</v>
      </c>
      <c r="B134" s="13" t="s">
        <v>7</v>
      </c>
      <c r="C134" s="14" t="s">
        <v>47</v>
      </c>
      <c r="D134" s="15" t="s">
        <v>554</v>
      </c>
      <c r="E134" s="16" t="s">
        <v>555</v>
      </c>
      <c r="F134" s="17">
        <v>37750</v>
      </c>
      <c r="G134" s="30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30</v>
      </c>
      <c r="I134" s="31">
        <f t="shared" si="22"/>
        <v>220</v>
      </c>
      <c r="J134" s="9"/>
      <c r="K134" s="32">
        <f t="shared" si="20"/>
        <v>220</v>
      </c>
      <c r="L134" s="33">
        <f t="shared" si="23"/>
        <v>0</v>
      </c>
      <c r="M134" s="35" t="s">
        <v>107</v>
      </c>
      <c r="N134" s="36">
        <v>110</v>
      </c>
      <c r="O134" s="123" t="s">
        <v>557</v>
      </c>
      <c r="P134" s="120" t="s">
        <v>125</v>
      </c>
      <c r="Q134" s="37">
        <v>44809</v>
      </c>
      <c r="R134" s="153" t="s">
        <v>107</v>
      </c>
      <c r="S134" s="154">
        <v>60</v>
      </c>
      <c r="T134" s="155" t="s">
        <v>558</v>
      </c>
      <c r="U134" s="156" t="s">
        <v>133</v>
      </c>
      <c r="V134" s="157">
        <v>44849</v>
      </c>
      <c r="W134" s="183" t="s">
        <v>107</v>
      </c>
      <c r="X134" s="184">
        <v>50</v>
      </c>
      <c r="Y134" s="185" t="s">
        <v>559</v>
      </c>
      <c r="Z134" s="186" t="s">
        <v>150</v>
      </c>
      <c r="AA134" s="187"/>
      <c r="AB134" s="24"/>
      <c r="AC134" s="25"/>
      <c r="AD134" s="34" t="str">
        <f t="shared" si="21"/>
        <v/>
      </c>
      <c r="AE134" s="26"/>
      <c r="AF134" s="27"/>
      <c r="AG134" s="28"/>
      <c r="AH134" s="142" t="s">
        <v>556</v>
      </c>
      <c r="AI134" s="142"/>
      <c r="AJ134" s="142"/>
    </row>
    <row r="135" spans="1:36" ht="15" customHeight="1" x14ac:dyDescent="0.15">
      <c r="A135" s="12" t="s">
        <v>8</v>
      </c>
      <c r="B135" s="13" t="s">
        <v>7</v>
      </c>
      <c r="C135" s="14" t="s">
        <v>9</v>
      </c>
      <c r="D135" s="15" t="s">
        <v>560</v>
      </c>
      <c r="E135" s="16" t="s">
        <v>561</v>
      </c>
      <c r="F135" s="17">
        <v>36282</v>
      </c>
      <c r="G135" s="30">
        <f t="shared" si="24"/>
        <v>0</v>
      </c>
      <c r="H135" s="10" t="s">
        <v>30</v>
      </c>
      <c r="I135" s="31">
        <f t="shared" si="22"/>
        <v>0</v>
      </c>
      <c r="J135" s="9"/>
      <c r="K135" s="32">
        <f t="shared" si="20"/>
        <v>0</v>
      </c>
      <c r="L135" s="33">
        <f t="shared" si="23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21"/>
        <v/>
      </c>
      <c r="AE135" s="26"/>
      <c r="AF135" s="27"/>
      <c r="AG135" s="28"/>
      <c r="AH135" s="142" t="s">
        <v>562</v>
      </c>
      <c r="AI135" s="142"/>
      <c r="AJ135" s="142"/>
    </row>
    <row r="136" spans="1:36" s="3" customFormat="1" ht="15" customHeight="1" x14ac:dyDescent="0.15">
      <c r="A136" s="12" t="s">
        <v>6</v>
      </c>
      <c r="B136" s="13" t="s">
        <v>7</v>
      </c>
      <c r="C136" s="14" t="s">
        <v>563</v>
      </c>
      <c r="D136" s="15" t="s">
        <v>530</v>
      </c>
      <c r="E136" s="16" t="s">
        <v>564</v>
      </c>
      <c r="F136" s="17">
        <v>27479</v>
      </c>
      <c r="G136" s="30">
        <f t="shared" si="24"/>
        <v>175</v>
      </c>
      <c r="H136" s="10" t="s">
        <v>46</v>
      </c>
      <c r="I136" s="31">
        <f t="shared" si="22"/>
        <v>160</v>
      </c>
      <c r="J136" s="9"/>
      <c r="K136" s="32">
        <f t="shared" si="20"/>
        <v>160</v>
      </c>
      <c r="L136" s="33">
        <f t="shared" si="23"/>
        <v>0</v>
      </c>
      <c r="M136" s="35" t="s">
        <v>153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21"/>
        <v/>
      </c>
      <c r="AE136" s="26"/>
      <c r="AF136" s="27"/>
      <c r="AG136" s="28"/>
      <c r="AH136" s="142" t="s">
        <v>532</v>
      </c>
      <c r="AI136" s="142"/>
      <c r="AJ136" s="142"/>
    </row>
    <row r="137" spans="1:36" s="3" customFormat="1" ht="15" customHeight="1" x14ac:dyDescent="0.15">
      <c r="A137" s="12" t="s">
        <v>6</v>
      </c>
      <c r="B137" s="13" t="s">
        <v>63</v>
      </c>
      <c r="C137" s="14" t="s">
        <v>563</v>
      </c>
      <c r="D137" s="15" t="s">
        <v>565</v>
      </c>
      <c r="E137" s="16" t="s">
        <v>566</v>
      </c>
      <c r="F137" s="17"/>
      <c r="G137" s="30">
        <f t="shared" si="24"/>
        <v>175</v>
      </c>
      <c r="H137" s="10" t="s">
        <v>30</v>
      </c>
      <c r="I137" s="31">
        <f t="shared" si="22"/>
        <v>175</v>
      </c>
      <c r="J137" s="9"/>
      <c r="K137" s="32">
        <f t="shared" si="20"/>
        <v>175</v>
      </c>
      <c r="L137" s="33">
        <f t="shared" si="23"/>
        <v>0</v>
      </c>
      <c r="M137" s="35" t="s">
        <v>153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21"/>
        <v/>
      </c>
      <c r="AE137" s="26"/>
      <c r="AF137" s="27"/>
      <c r="AG137" s="28"/>
      <c r="AH137" s="142"/>
      <c r="AI137" s="142"/>
      <c r="AJ137" s="142"/>
    </row>
    <row r="138" spans="1:36" s="3" customFormat="1" ht="15" customHeight="1" x14ac:dyDescent="0.15">
      <c r="A138" s="12" t="s">
        <v>6</v>
      </c>
      <c r="B138" s="13" t="s">
        <v>7</v>
      </c>
      <c r="C138" s="14" t="s">
        <v>47</v>
      </c>
      <c r="D138" s="15" t="s">
        <v>568</v>
      </c>
      <c r="E138" s="16" t="s">
        <v>569</v>
      </c>
      <c r="F138" s="17">
        <v>28390</v>
      </c>
      <c r="G138" s="30">
        <f t="shared" si="24"/>
        <v>220</v>
      </c>
      <c r="H138" s="10" t="s">
        <v>30</v>
      </c>
      <c r="I138" s="31">
        <f t="shared" si="22"/>
        <v>220</v>
      </c>
      <c r="J138" s="9"/>
      <c r="K138" s="32">
        <f t="shared" si="20"/>
        <v>220</v>
      </c>
      <c r="L138" s="33">
        <f t="shared" si="23"/>
        <v>0</v>
      </c>
      <c r="M138" s="35" t="s">
        <v>153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21"/>
        <v/>
      </c>
      <c r="AE138" s="26"/>
      <c r="AF138" s="27"/>
      <c r="AG138" s="28"/>
      <c r="AH138" s="142" t="s">
        <v>570</v>
      </c>
      <c r="AI138" s="142"/>
      <c r="AJ138" s="142"/>
    </row>
    <row r="139" spans="1:36" s="3" customFormat="1" ht="15" customHeight="1" x14ac:dyDescent="0.15">
      <c r="A139" s="12" t="s">
        <v>6</v>
      </c>
      <c r="B139" s="13" t="s">
        <v>7</v>
      </c>
      <c r="C139" s="14" t="s">
        <v>47</v>
      </c>
      <c r="D139" s="15" t="s">
        <v>573</v>
      </c>
      <c r="E139" s="16" t="s">
        <v>574</v>
      </c>
      <c r="F139" s="17">
        <v>41406</v>
      </c>
      <c r="G139" s="30">
        <f t="shared" si="24"/>
        <v>160</v>
      </c>
      <c r="H139" s="10" t="s">
        <v>30</v>
      </c>
      <c r="I139" s="31">
        <f t="shared" si="22"/>
        <v>160</v>
      </c>
      <c r="J139" s="9"/>
      <c r="K139" s="32">
        <f t="shared" si="20"/>
        <v>160</v>
      </c>
      <c r="L139" s="33">
        <f t="shared" si="23"/>
        <v>0</v>
      </c>
      <c r="M139" s="35" t="s">
        <v>153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21"/>
        <v/>
      </c>
      <c r="AE139" s="26"/>
      <c r="AF139" s="27"/>
      <c r="AG139" s="28"/>
      <c r="AH139" s="142" t="s">
        <v>575</v>
      </c>
      <c r="AI139" s="142" t="s">
        <v>576</v>
      </c>
      <c r="AJ139" s="142"/>
    </row>
    <row r="140" spans="1:36" s="3" customFormat="1" ht="15" customHeight="1" x14ac:dyDescent="0.15">
      <c r="A140" s="12" t="s">
        <v>8</v>
      </c>
      <c r="B140" s="13" t="s">
        <v>7</v>
      </c>
      <c r="C140" s="14" t="s">
        <v>47</v>
      </c>
      <c r="D140" s="15" t="s">
        <v>577</v>
      </c>
      <c r="E140" s="16" t="s">
        <v>578</v>
      </c>
      <c r="F140" s="17">
        <v>38587</v>
      </c>
      <c r="G140" s="30">
        <f t="shared" si="24"/>
        <v>190</v>
      </c>
      <c r="H140" s="10" t="s">
        <v>30</v>
      </c>
      <c r="I140" s="31">
        <f t="shared" si="22"/>
        <v>190</v>
      </c>
      <c r="J140" s="9"/>
      <c r="K140" s="32">
        <f t="shared" si="20"/>
        <v>190</v>
      </c>
      <c r="L140" s="33">
        <f t="shared" si="23"/>
        <v>0</v>
      </c>
      <c r="M140" s="35" t="s">
        <v>153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21"/>
        <v/>
      </c>
      <c r="AE140" s="26"/>
      <c r="AF140" s="27"/>
      <c r="AG140" s="28"/>
      <c r="AH140" s="142" t="s">
        <v>579</v>
      </c>
      <c r="AI140" s="142" t="s">
        <v>580</v>
      </c>
      <c r="AJ140" s="142" t="s">
        <v>581</v>
      </c>
    </row>
    <row r="141" spans="1:36" s="3" customFormat="1" ht="15" customHeight="1" x14ac:dyDescent="0.15">
      <c r="A141" s="12" t="s">
        <v>8</v>
      </c>
      <c r="B141" s="13" t="s">
        <v>7</v>
      </c>
      <c r="C141" s="14" t="s">
        <v>47</v>
      </c>
      <c r="D141" s="15" t="s">
        <v>582</v>
      </c>
      <c r="E141" s="16" t="s">
        <v>583</v>
      </c>
      <c r="F141" s="17">
        <v>35747</v>
      </c>
      <c r="G141" s="30">
        <f t="shared" si="24"/>
        <v>220</v>
      </c>
      <c r="H141" s="10" t="s">
        <v>30</v>
      </c>
      <c r="I141" s="31">
        <f t="shared" si="22"/>
        <v>220</v>
      </c>
      <c r="J141" s="9"/>
      <c r="K141" s="32">
        <f t="shared" si="20"/>
        <v>220</v>
      </c>
      <c r="L141" s="33">
        <f t="shared" si="23"/>
        <v>0</v>
      </c>
      <c r="M141" s="35" t="s">
        <v>153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21"/>
        <v/>
      </c>
      <c r="AE141" s="26"/>
      <c r="AF141" s="27"/>
      <c r="AG141" s="28"/>
      <c r="AH141" s="142" t="s">
        <v>584</v>
      </c>
      <c r="AI141" s="142"/>
      <c r="AJ141" s="142"/>
    </row>
    <row r="142" spans="1:36" s="3" customFormat="1" ht="15" customHeight="1" x14ac:dyDescent="0.15">
      <c r="A142" s="12" t="s">
        <v>6</v>
      </c>
      <c r="B142" s="13" t="s">
        <v>7</v>
      </c>
      <c r="C142" s="14" t="s">
        <v>47</v>
      </c>
      <c r="D142" s="15" t="s">
        <v>587</v>
      </c>
      <c r="E142" s="16" t="s">
        <v>604</v>
      </c>
      <c r="F142" s="17">
        <v>36548</v>
      </c>
      <c r="G142" s="30">
        <f t="shared" si="24"/>
        <v>220</v>
      </c>
      <c r="H142" s="10" t="s">
        <v>30</v>
      </c>
      <c r="I142" s="31">
        <f t="shared" si="22"/>
        <v>220</v>
      </c>
      <c r="J142" s="9"/>
      <c r="K142" s="32">
        <f t="shared" si="20"/>
        <v>220</v>
      </c>
      <c r="L142" s="33">
        <f t="shared" si="23"/>
        <v>0</v>
      </c>
      <c r="M142" s="35" t="s">
        <v>186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21"/>
        <v/>
      </c>
      <c r="AE142" s="26"/>
      <c r="AF142" s="27"/>
      <c r="AG142" s="28"/>
      <c r="AH142" s="142" t="s">
        <v>605</v>
      </c>
      <c r="AI142" s="142"/>
      <c r="AJ142" s="142"/>
    </row>
    <row r="143" spans="1:36" ht="15" customHeight="1" x14ac:dyDescent="0.15">
      <c r="A143" s="12" t="s">
        <v>6</v>
      </c>
      <c r="B143" s="13" t="s">
        <v>7</v>
      </c>
      <c r="C143" s="14" t="s">
        <v>47</v>
      </c>
      <c r="D143" s="15" t="s">
        <v>588</v>
      </c>
      <c r="E143" s="16" t="s">
        <v>62</v>
      </c>
      <c r="F143" s="17">
        <v>39808</v>
      </c>
      <c r="G143" s="30">
        <f t="shared" si="24"/>
        <v>170</v>
      </c>
      <c r="H143" s="10" t="s">
        <v>30</v>
      </c>
      <c r="I143" s="31">
        <f t="shared" si="22"/>
        <v>170</v>
      </c>
      <c r="J143" s="9" t="s">
        <v>589</v>
      </c>
      <c r="K143" s="32">
        <f t="shared" si="20"/>
        <v>90</v>
      </c>
      <c r="L143" s="33">
        <f t="shared" si="23"/>
        <v>80</v>
      </c>
      <c r="M143" s="35" t="s">
        <v>107</v>
      </c>
      <c r="N143" s="36">
        <v>45</v>
      </c>
      <c r="O143" s="123" t="s">
        <v>590</v>
      </c>
      <c r="P143" s="120" t="s">
        <v>125</v>
      </c>
      <c r="Q143" s="37">
        <v>44827</v>
      </c>
      <c r="R143" s="153" t="s">
        <v>107</v>
      </c>
      <c r="S143" s="154">
        <v>45</v>
      </c>
      <c r="T143" s="155" t="s">
        <v>591</v>
      </c>
      <c r="U143" s="156" t="s">
        <v>133</v>
      </c>
      <c r="V143" s="157">
        <v>44849</v>
      </c>
      <c r="W143" s="183" t="s">
        <v>107</v>
      </c>
      <c r="X143" s="184" t="s">
        <v>976</v>
      </c>
      <c r="Y143" s="185" t="s">
        <v>592</v>
      </c>
      <c r="Z143" s="186" t="s">
        <v>593</v>
      </c>
      <c r="AA143" s="187"/>
      <c r="AB143" s="24"/>
      <c r="AC143" s="25"/>
      <c r="AD143" s="34" t="str">
        <f t="shared" si="21"/>
        <v/>
      </c>
      <c r="AE143" s="26"/>
      <c r="AF143" s="27"/>
      <c r="AG143" s="28"/>
      <c r="AH143" s="142" t="s">
        <v>602</v>
      </c>
      <c r="AI143" s="142" t="s">
        <v>603</v>
      </c>
      <c r="AJ143" s="142"/>
    </row>
    <row r="144" spans="1:36" ht="15" customHeight="1" x14ac:dyDescent="0.15">
      <c r="A144" s="12" t="s">
        <v>6</v>
      </c>
      <c r="B144" s="13" t="s">
        <v>7</v>
      </c>
      <c r="C144" s="14" t="s">
        <v>47</v>
      </c>
      <c r="D144" s="15" t="s">
        <v>598</v>
      </c>
      <c r="E144" s="16" t="s">
        <v>599</v>
      </c>
      <c r="F144" s="17">
        <v>30199</v>
      </c>
      <c r="G144" s="30">
        <f t="shared" si="24"/>
        <v>220</v>
      </c>
      <c r="H144" s="10" t="s">
        <v>30</v>
      </c>
      <c r="I144" s="31">
        <f t="shared" si="22"/>
        <v>220</v>
      </c>
      <c r="J144" s="9"/>
      <c r="K144" s="32">
        <f t="shared" si="20"/>
        <v>220</v>
      </c>
      <c r="L144" s="33">
        <f t="shared" si="23"/>
        <v>0</v>
      </c>
      <c r="M144" s="35" t="s">
        <v>107</v>
      </c>
      <c r="N144" s="36">
        <v>220</v>
      </c>
      <c r="O144" s="123" t="s">
        <v>600</v>
      </c>
      <c r="P144" s="120" t="s">
        <v>125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21"/>
        <v/>
      </c>
      <c r="AE144" s="26"/>
      <c r="AF144" s="27"/>
      <c r="AG144" s="28"/>
      <c r="AH144" s="142" t="s">
        <v>601</v>
      </c>
      <c r="AI144" s="142"/>
      <c r="AJ144" s="142"/>
    </row>
    <row r="145" spans="1:36" ht="15" customHeight="1" x14ac:dyDescent="0.15">
      <c r="A145" s="12" t="s">
        <v>8</v>
      </c>
      <c r="B145" s="13" t="s">
        <v>7</v>
      </c>
      <c r="C145" s="14" t="s">
        <v>47</v>
      </c>
      <c r="D145" s="15" t="s">
        <v>607</v>
      </c>
      <c r="E145" s="16" t="s">
        <v>608</v>
      </c>
      <c r="F145" s="17">
        <v>35223</v>
      </c>
      <c r="G145" s="30">
        <f t="shared" si="24"/>
        <v>220</v>
      </c>
      <c r="H145" s="10" t="s">
        <v>30</v>
      </c>
      <c r="I145" s="31">
        <f t="shared" si="22"/>
        <v>220</v>
      </c>
      <c r="J145" s="9"/>
      <c r="K145" s="32">
        <f t="shared" ref="K145:K163" si="25">SUM(N145,S145,X145)</f>
        <v>220</v>
      </c>
      <c r="L145" s="33">
        <f t="shared" si="23"/>
        <v>0</v>
      </c>
      <c r="M145" s="35" t="s">
        <v>107</v>
      </c>
      <c r="N145" s="36">
        <v>110</v>
      </c>
      <c r="O145" s="123" t="s">
        <v>164</v>
      </c>
      <c r="P145" s="120" t="s">
        <v>125</v>
      </c>
      <c r="Q145" s="37">
        <v>44813</v>
      </c>
      <c r="R145" s="153" t="s">
        <v>107</v>
      </c>
      <c r="S145" s="154">
        <v>110</v>
      </c>
      <c r="T145" s="155" t="s">
        <v>165</v>
      </c>
      <c r="U145" s="156" t="s">
        <v>133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21"/>
        <v/>
      </c>
      <c r="AE145" s="26"/>
      <c r="AF145" s="27"/>
      <c r="AG145" s="28"/>
      <c r="AH145" s="142"/>
      <c r="AI145" s="142"/>
      <c r="AJ145" s="142"/>
    </row>
    <row r="146" spans="1:36" s="3" customFormat="1" ht="15" customHeight="1" x14ac:dyDescent="0.15">
      <c r="A146" s="12" t="s">
        <v>6</v>
      </c>
      <c r="B146" s="13" t="s">
        <v>7</v>
      </c>
      <c r="C146" s="14" t="s">
        <v>47</v>
      </c>
      <c r="D146" s="15" t="s">
        <v>609</v>
      </c>
      <c r="E146" s="16" t="s">
        <v>610</v>
      </c>
      <c r="F146" s="17">
        <v>32828</v>
      </c>
      <c r="G146" s="30">
        <f t="shared" si="24"/>
        <v>220</v>
      </c>
      <c r="H146" s="10" t="s">
        <v>30</v>
      </c>
      <c r="I146" s="31">
        <f t="shared" si="22"/>
        <v>220</v>
      </c>
      <c r="J146" s="9"/>
      <c r="K146" s="32">
        <f t="shared" si="25"/>
        <v>220</v>
      </c>
      <c r="L146" s="33">
        <f t="shared" si="23"/>
        <v>0</v>
      </c>
      <c r="M146" s="35" t="s">
        <v>107</v>
      </c>
      <c r="N146" s="36">
        <v>220</v>
      </c>
      <c r="O146" s="123" t="s">
        <v>611</v>
      </c>
      <c r="P146" s="120" t="s">
        <v>125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21"/>
        <v/>
      </c>
      <c r="AE146" s="26"/>
      <c r="AF146" s="27"/>
      <c r="AG146" s="28"/>
      <c r="AH146" s="142"/>
      <c r="AI146" s="142"/>
      <c r="AJ146" s="142"/>
    </row>
    <row r="147" spans="1:36" s="3" customFormat="1" ht="15" customHeight="1" x14ac:dyDescent="0.15">
      <c r="A147" s="12" t="s">
        <v>6</v>
      </c>
      <c r="B147" s="13" t="s">
        <v>7</v>
      </c>
      <c r="C147" s="14" t="s">
        <v>47</v>
      </c>
      <c r="D147" s="15" t="s">
        <v>612</v>
      </c>
      <c r="E147" s="16" t="s">
        <v>199</v>
      </c>
      <c r="F147" s="17">
        <v>40430</v>
      </c>
      <c r="G147" s="30">
        <f t="shared" si="24"/>
        <v>170</v>
      </c>
      <c r="H147" s="10" t="s">
        <v>30</v>
      </c>
      <c r="I147" s="31">
        <f t="shared" si="22"/>
        <v>170</v>
      </c>
      <c r="J147" s="9"/>
      <c r="K147" s="32">
        <f t="shared" si="25"/>
        <v>315</v>
      </c>
      <c r="L147" s="33">
        <f t="shared" si="23"/>
        <v>-145</v>
      </c>
      <c r="M147" s="35" t="s">
        <v>107</v>
      </c>
      <c r="N147" s="36">
        <v>315</v>
      </c>
      <c r="O147" s="123" t="s">
        <v>613</v>
      </c>
      <c r="P147" s="120" t="s">
        <v>125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21"/>
        <v/>
      </c>
      <c r="AE147" s="26"/>
      <c r="AF147" s="27"/>
      <c r="AG147" s="28"/>
      <c r="AH147" s="142"/>
      <c r="AI147" s="142"/>
      <c r="AJ147" s="142"/>
    </row>
    <row r="148" spans="1:36" s="3" customFormat="1" ht="15" customHeight="1" x14ac:dyDescent="0.15">
      <c r="A148" s="12" t="s">
        <v>6</v>
      </c>
      <c r="B148" s="13" t="s">
        <v>7</v>
      </c>
      <c r="C148" s="14" t="s">
        <v>47</v>
      </c>
      <c r="D148" s="15" t="s">
        <v>612</v>
      </c>
      <c r="E148" s="16" t="s">
        <v>614</v>
      </c>
      <c r="F148" s="17">
        <v>41568</v>
      </c>
      <c r="G148" s="30">
        <f t="shared" si="24"/>
        <v>160</v>
      </c>
      <c r="H148" s="10" t="s">
        <v>46</v>
      </c>
      <c r="I148" s="31">
        <f t="shared" si="22"/>
        <v>145</v>
      </c>
      <c r="J148" s="9"/>
      <c r="K148" s="32">
        <f t="shared" si="25"/>
        <v>0</v>
      </c>
      <c r="L148" s="33">
        <f t="shared" si="23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21"/>
        <v/>
      </c>
      <c r="AE148" s="26"/>
      <c r="AF148" s="27"/>
      <c r="AG148" s="28"/>
      <c r="AH148" s="142"/>
      <c r="AI148" s="142"/>
      <c r="AJ148" s="142"/>
    </row>
    <row r="149" spans="1:36" s="3" customFormat="1" ht="15" customHeight="1" x14ac:dyDescent="0.15">
      <c r="A149" s="12" t="s">
        <v>8</v>
      </c>
      <c r="B149" s="13" t="s">
        <v>7</v>
      </c>
      <c r="C149" s="14" t="s">
        <v>47</v>
      </c>
      <c r="D149" s="15" t="s">
        <v>615</v>
      </c>
      <c r="E149" s="16" t="s">
        <v>616</v>
      </c>
      <c r="F149" s="17">
        <v>39643</v>
      </c>
      <c r="G149" s="30">
        <f t="shared" si="24"/>
        <v>170</v>
      </c>
      <c r="H149" s="10" t="s">
        <v>30</v>
      </c>
      <c r="I149" s="31">
        <f t="shared" si="22"/>
        <v>170</v>
      </c>
      <c r="J149" s="9"/>
      <c r="K149" s="32">
        <f t="shared" si="25"/>
        <v>70</v>
      </c>
      <c r="L149" s="33">
        <f t="shared" si="23"/>
        <v>100</v>
      </c>
      <c r="M149" s="35" t="s">
        <v>186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80" si="26">IF(OR(AC149&lt;&gt;"Oui",C149&lt;&gt;"JOU"),"",IF(F149&lt;VALUE("01/01/2006"),154,IF(F149&lt;VALUE("01/01/2010"),79,0)))</f>
        <v/>
      </c>
      <c r="AE149" s="26"/>
      <c r="AF149" s="27"/>
      <c r="AG149" s="28"/>
      <c r="AH149" s="142"/>
      <c r="AI149" s="142"/>
      <c r="AJ149" s="142"/>
    </row>
    <row r="150" spans="1:36" s="3" customFormat="1" ht="15" customHeight="1" x14ac:dyDescent="0.15">
      <c r="A150" s="12" t="s">
        <v>6</v>
      </c>
      <c r="B150" s="13" t="s">
        <v>7</v>
      </c>
      <c r="C150" s="14" t="s">
        <v>47</v>
      </c>
      <c r="D150" s="15" t="s">
        <v>617</v>
      </c>
      <c r="E150" s="16" t="s">
        <v>618</v>
      </c>
      <c r="F150" s="17">
        <v>41274</v>
      </c>
      <c r="G150" s="30">
        <f t="shared" si="24"/>
        <v>160</v>
      </c>
      <c r="H150" s="10" t="s">
        <v>46</v>
      </c>
      <c r="I150" s="31">
        <f t="shared" si="22"/>
        <v>145</v>
      </c>
      <c r="J150" s="9"/>
      <c r="K150" s="32">
        <f t="shared" si="25"/>
        <v>145</v>
      </c>
      <c r="L150" s="33">
        <f t="shared" si="23"/>
        <v>0</v>
      </c>
      <c r="M150" s="35" t="s">
        <v>186</v>
      </c>
      <c r="N150" s="36">
        <v>50</v>
      </c>
      <c r="O150" s="123"/>
      <c r="P150" s="120"/>
      <c r="Q150" s="37">
        <v>44813</v>
      </c>
      <c r="R150" s="153" t="s">
        <v>186</v>
      </c>
      <c r="S150" s="154">
        <v>55</v>
      </c>
      <c r="T150" s="155"/>
      <c r="U150" s="156"/>
      <c r="V150" s="157"/>
      <c r="W150" s="183" t="s">
        <v>186</v>
      </c>
      <c r="X150" s="184">
        <v>40</v>
      </c>
      <c r="Y150" s="185"/>
      <c r="Z150" s="186"/>
      <c r="AA150" s="187"/>
      <c r="AB150" s="24"/>
      <c r="AC150" s="25"/>
      <c r="AD150" s="34" t="str">
        <f t="shared" si="26"/>
        <v/>
      </c>
      <c r="AE150" s="26"/>
      <c r="AF150" s="27"/>
      <c r="AG150" s="28"/>
      <c r="AH150" s="142" t="s">
        <v>953</v>
      </c>
      <c r="AI150" s="142"/>
      <c r="AJ150" s="142"/>
    </row>
    <row r="151" spans="1:36" s="3" customFormat="1" ht="15" customHeight="1" x14ac:dyDescent="0.15">
      <c r="A151" s="12" t="s">
        <v>6</v>
      </c>
      <c r="B151" s="13" t="s">
        <v>7</v>
      </c>
      <c r="C151" s="14" t="s">
        <v>47</v>
      </c>
      <c r="D151" s="15" t="s">
        <v>617</v>
      </c>
      <c r="E151" s="16" t="s">
        <v>619</v>
      </c>
      <c r="F151" s="17">
        <v>37080</v>
      </c>
      <c r="G151" s="30">
        <f t="shared" si="24"/>
        <v>220</v>
      </c>
      <c r="H151" s="10" t="s">
        <v>30</v>
      </c>
      <c r="I151" s="31">
        <f t="shared" si="22"/>
        <v>220</v>
      </c>
      <c r="J151" s="9"/>
      <c r="K151" s="32">
        <f t="shared" si="25"/>
        <v>150</v>
      </c>
      <c r="L151" s="33">
        <f t="shared" si="23"/>
        <v>70</v>
      </c>
      <c r="M151" s="35" t="s">
        <v>186</v>
      </c>
      <c r="N151" s="36">
        <v>75</v>
      </c>
      <c r="O151" s="123"/>
      <c r="P151" s="120"/>
      <c r="Q151" s="37"/>
      <c r="R151" s="153" t="s">
        <v>186</v>
      </c>
      <c r="S151" s="154">
        <v>75</v>
      </c>
      <c r="T151" s="155"/>
      <c r="U151" s="156"/>
      <c r="V151" s="157"/>
      <c r="W151" s="183"/>
      <c r="X151" s="184"/>
      <c r="Y151" s="185"/>
      <c r="Z151" s="186"/>
      <c r="AA151" s="187"/>
      <c r="AB151" s="24"/>
      <c r="AC151" s="25"/>
      <c r="AD151" s="34" t="str">
        <f t="shared" si="26"/>
        <v/>
      </c>
      <c r="AE151" s="26"/>
      <c r="AF151" s="27"/>
      <c r="AG151" s="28"/>
      <c r="AH151" s="142" t="s">
        <v>953</v>
      </c>
      <c r="AI151" s="142"/>
      <c r="AJ151" s="142"/>
    </row>
    <row r="152" spans="1:36" s="3" customFormat="1" ht="15" customHeight="1" x14ac:dyDescent="0.15">
      <c r="A152" s="12" t="s">
        <v>6</v>
      </c>
      <c r="B152" s="13" t="s">
        <v>7</v>
      </c>
      <c r="C152" s="14" t="s">
        <v>47</v>
      </c>
      <c r="D152" s="15" t="s">
        <v>620</v>
      </c>
      <c r="E152" s="16" t="s">
        <v>621</v>
      </c>
      <c r="F152" s="17">
        <v>37112</v>
      </c>
      <c r="G152" s="30">
        <f t="shared" si="24"/>
        <v>220</v>
      </c>
      <c r="H152" s="10" t="s">
        <v>30</v>
      </c>
      <c r="I152" s="31">
        <f t="shared" si="22"/>
        <v>220</v>
      </c>
      <c r="J152" s="9"/>
      <c r="K152" s="32">
        <f t="shared" si="25"/>
        <v>220</v>
      </c>
      <c r="L152" s="33">
        <f t="shared" si="23"/>
        <v>0</v>
      </c>
      <c r="M152" s="35" t="s">
        <v>107</v>
      </c>
      <c r="N152" s="36">
        <v>110</v>
      </c>
      <c r="O152" s="123" t="s">
        <v>622</v>
      </c>
      <c r="P152" s="120" t="s">
        <v>125</v>
      </c>
      <c r="Q152" s="37">
        <v>44813</v>
      </c>
      <c r="R152" s="153" t="s">
        <v>107</v>
      </c>
      <c r="S152" s="154">
        <v>55</v>
      </c>
      <c r="T152" s="155" t="s">
        <v>623</v>
      </c>
      <c r="U152" s="156" t="s">
        <v>133</v>
      </c>
      <c r="V152" s="157">
        <v>44849</v>
      </c>
      <c r="W152" s="183" t="s">
        <v>107</v>
      </c>
      <c r="X152" s="184">
        <v>55</v>
      </c>
      <c r="Y152" s="185" t="s">
        <v>624</v>
      </c>
      <c r="Z152" s="186" t="s">
        <v>150</v>
      </c>
      <c r="AA152" s="187"/>
      <c r="AB152" s="24"/>
      <c r="AC152" s="25"/>
      <c r="AD152" s="34" t="str">
        <f t="shared" si="26"/>
        <v/>
      </c>
      <c r="AE152" s="26"/>
      <c r="AF152" s="27"/>
      <c r="AG152" s="28"/>
      <c r="AH152" s="142"/>
      <c r="AI152" s="142"/>
      <c r="AJ152" s="142"/>
    </row>
    <row r="153" spans="1:36" s="3" customFormat="1" ht="15" customHeight="1" x14ac:dyDescent="0.15">
      <c r="A153" s="12" t="s">
        <v>6</v>
      </c>
      <c r="B153" s="13" t="s">
        <v>7</v>
      </c>
      <c r="C153" s="14" t="s">
        <v>47</v>
      </c>
      <c r="D153" s="15" t="s">
        <v>626</v>
      </c>
      <c r="E153" s="16" t="s">
        <v>130</v>
      </c>
      <c r="F153" s="17">
        <v>40747</v>
      </c>
      <c r="G153" s="30">
        <f t="shared" si="24"/>
        <v>170</v>
      </c>
      <c r="H153" s="10" t="s">
        <v>30</v>
      </c>
      <c r="I153" s="31">
        <f t="shared" si="22"/>
        <v>170</v>
      </c>
      <c r="J153" s="9"/>
      <c r="K153" s="32">
        <f t="shared" si="25"/>
        <v>170</v>
      </c>
      <c r="L153" s="33">
        <f t="shared" si="23"/>
        <v>0</v>
      </c>
      <c r="M153" s="35" t="s">
        <v>107</v>
      </c>
      <c r="N153" s="36">
        <v>120</v>
      </c>
      <c r="O153" s="123" t="s">
        <v>627</v>
      </c>
      <c r="P153" s="120" t="s">
        <v>125</v>
      </c>
      <c r="Q153" s="37">
        <v>44813</v>
      </c>
      <c r="R153" s="153" t="s">
        <v>460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6"/>
        <v/>
      </c>
      <c r="AE153" s="26"/>
      <c r="AF153" s="27"/>
      <c r="AG153" s="28"/>
      <c r="AH153" s="142" t="s">
        <v>974</v>
      </c>
      <c r="AI153" s="142" t="s">
        <v>975</v>
      </c>
      <c r="AJ153" s="142"/>
    </row>
    <row r="154" spans="1:36" s="3" customFormat="1" ht="15" customHeight="1" x14ac:dyDescent="0.15">
      <c r="A154" s="12" t="s">
        <v>6</v>
      </c>
      <c r="B154" s="13" t="s">
        <v>7</v>
      </c>
      <c r="C154" s="14" t="s">
        <v>47</v>
      </c>
      <c r="D154" s="15" t="s">
        <v>628</v>
      </c>
      <c r="E154" s="16" t="s">
        <v>629</v>
      </c>
      <c r="F154" s="17">
        <v>40450</v>
      </c>
      <c r="G154" s="30">
        <f t="shared" si="24"/>
        <v>170</v>
      </c>
      <c r="H154" s="10" t="s">
        <v>30</v>
      </c>
      <c r="I154" s="31">
        <f t="shared" si="22"/>
        <v>170</v>
      </c>
      <c r="J154" s="9"/>
      <c r="K154" s="32">
        <f t="shared" si="25"/>
        <v>170</v>
      </c>
      <c r="L154" s="33">
        <f t="shared" si="23"/>
        <v>0</v>
      </c>
      <c r="M154" s="35" t="s">
        <v>107</v>
      </c>
      <c r="N154" s="36">
        <v>85</v>
      </c>
      <c r="O154" s="123" t="s">
        <v>630</v>
      </c>
      <c r="P154" s="120" t="s">
        <v>125</v>
      </c>
      <c r="Q154" s="37">
        <v>44813</v>
      </c>
      <c r="R154" s="153" t="s">
        <v>107</v>
      </c>
      <c r="S154" s="154">
        <v>85</v>
      </c>
      <c r="T154" s="155" t="s">
        <v>631</v>
      </c>
      <c r="U154" s="156" t="s">
        <v>133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6"/>
        <v/>
      </c>
      <c r="AE154" s="26"/>
      <c r="AF154" s="27"/>
      <c r="AG154" s="28"/>
      <c r="AH154" s="142" t="s">
        <v>964</v>
      </c>
      <c r="AI154" s="142"/>
      <c r="AJ154" s="142"/>
    </row>
    <row r="155" spans="1:36" s="3" customFormat="1" ht="15" customHeight="1" x14ac:dyDescent="0.15">
      <c r="A155" s="12" t="s">
        <v>8</v>
      </c>
      <c r="B155" s="13" t="s">
        <v>7</v>
      </c>
      <c r="C155" s="14" t="s">
        <v>47</v>
      </c>
      <c r="D155" s="15" t="s">
        <v>632</v>
      </c>
      <c r="E155" s="16" t="s">
        <v>633</v>
      </c>
      <c r="F155" s="17">
        <v>40405</v>
      </c>
      <c r="G155" s="30">
        <f t="shared" si="24"/>
        <v>170</v>
      </c>
      <c r="H155" s="10" t="s">
        <v>30</v>
      </c>
      <c r="I155" s="31">
        <f t="shared" si="22"/>
        <v>170</v>
      </c>
      <c r="J155" s="9"/>
      <c r="K155" s="32">
        <f t="shared" si="25"/>
        <v>170</v>
      </c>
      <c r="L155" s="33">
        <f t="shared" si="23"/>
        <v>0</v>
      </c>
      <c r="M155" s="35" t="s">
        <v>153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6"/>
        <v/>
      </c>
      <c r="AE155" s="26"/>
      <c r="AF155" s="27"/>
      <c r="AG155" s="28"/>
      <c r="AH155" s="142" t="s">
        <v>1007</v>
      </c>
      <c r="AI155" s="142" t="s">
        <v>1008</v>
      </c>
      <c r="AJ155" s="142"/>
    </row>
    <row r="156" spans="1:36" s="3" customFormat="1" ht="15" customHeight="1" x14ac:dyDescent="0.15">
      <c r="A156" s="12" t="s">
        <v>8</v>
      </c>
      <c r="B156" s="13" t="s">
        <v>7</v>
      </c>
      <c r="C156" s="14" t="s">
        <v>47</v>
      </c>
      <c r="D156" s="15" t="s">
        <v>634</v>
      </c>
      <c r="E156" s="16" t="s">
        <v>635</v>
      </c>
      <c r="F156" s="17">
        <v>39288</v>
      </c>
      <c r="G156" s="30">
        <f t="shared" si="24"/>
        <v>190</v>
      </c>
      <c r="H156" s="10" t="s">
        <v>30</v>
      </c>
      <c r="I156" s="31">
        <f t="shared" si="22"/>
        <v>190</v>
      </c>
      <c r="J156" s="9"/>
      <c r="K156" s="32">
        <f t="shared" si="25"/>
        <v>190</v>
      </c>
      <c r="L156" s="33">
        <f t="shared" si="23"/>
        <v>0</v>
      </c>
      <c r="M156" s="35" t="s">
        <v>107</v>
      </c>
      <c r="N156" s="36">
        <v>64</v>
      </c>
      <c r="O156" s="123" t="s">
        <v>636</v>
      </c>
      <c r="P156" s="120" t="s">
        <v>133</v>
      </c>
      <c r="Q156" s="37">
        <v>44849</v>
      </c>
      <c r="R156" s="153" t="s">
        <v>107</v>
      </c>
      <c r="S156" s="154">
        <v>64</v>
      </c>
      <c r="T156" s="155" t="s">
        <v>637</v>
      </c>
      <c r="U156" s="156" t="s">
        <v>150</v>
      </c>
      <c r="V156" s="157"/>
      <c r="W156" s="183" t="s">
        <v>107</v>
      </c>
      <c r="X156" s="184">
        <v>62</v>
      </c>
      <c r="Y156" s="185" t="s">
        <v>638</v>
      </c>
      <c r="Z156" s="186" t="s">
        <v>151</v>
      </c>
      <c r="AA156" s="187"/>
      <c r="AB156" s="24"/>
      <c r="AC156" s="25"/>
      <c r="AD156" s="34" t="str">
        <f t="shared" si="26"/>
        <v/>
      </c>
      <c r="AE156" s="26"/>
      <c r="AF156" s="27"/>
      <c r="AG156" s="28"/>
      <c r="AH156" s="142"/>
      <c r="AI156" s="142"/>
      <c r="AJ156" s="142"/>
    </row>
    <row r="157" spans="1:36" s="3" customFormat="1" ht="15" customHeight="1" x14ac:dyDescent="0.15">
      <c r="A157" s="12" t="s">
        <v>6</v>
      </c>
      <c r="B157" s="13" t="s">
        <v>7</v>
      </c>
      <c r="C157" s="14" t="s">
        <v>47</v>
      </c>
      <c r="D157" s="15" t="s">
        <v>639</v>
      </c>
      <c r="E157" s="16" t="s">
        <v>640</v>
      </c>
      <c r="F157" s="17">
        <v>35710</v>
      </c>
      <c r="G157" s="30">
        <f t="shared" si="24"/>
        <v>220</v>
      </c>
      <c r="H157" s="10" t="s">
        <v>30</v>
      </c>
      <c r="I157" s="31">
        <f t="shared" si="22"/>
        <v>220</v>
      </c>
      <c r="J157" s="9"/>
      <c r="K157" s="32">
        <f t="shared" si="25"/>
        <v>220</v>
      </c>
      <c r="L157" s="33">
        <f t="shared" si="23"/>
        <v>0</v>
      </c>
      <c r="M157" s="35" t="s">
        <v>107</v>
      </c>
      <c r="N157" s="36">
        <v>220</v>
      </c>
      <c r="O157" s="123" t="s">
        <v>641</v>
      </c>
      <c r="P157" s="120" t="s">
        <v>125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6"/>
        <v/>
      </c>
      <c r="AE157" s="26"/>
      <c r="AF157" s="27"/>
      <c r="AG157" s="28"/>
      <c r="AH157" s="142"/>
      <c r="AI157" s="142"/>
      <c r="AJ157" s="142"/>
    </row>
    <row r="158" spans="1:36" s="3" customFormat="1" ht="15" customHeight="1" x14ac:dyDescent="0.15">
      <c r="A158" s="12" t="s">
        <v>6</v>
      </c>
      <c r="B158" s="13" t="s">
        <v>7</v>
      </c>
      <c r="C158" s="14" t="s">
        <v>47</v>
      </c>
      <c r="D158" s="15" t="s">
        <v>642</v>
      </c>
      <c r="E158" s="16" t="s">
        <v>643</v>
      </c>
      <c r="F158" s="17">
        <v>39126</v>
      </c>
      <c r="G158" s="30">
        <f t="shared" si="24"/>
        <v>190</v>
      </c>
      <c r="H158" s="10" t="s">
        <v>30</v>
      </c>
      <c r="I158" s="31">
        <f t="shared" si="22"/>
        <v>190</v>
      </c>
      <c r="J158" s="9"/>
      <c r="K158" s="32">
        <f t="shared" si="25"/>
        <v>190</v>
      </c>
      <c r="L158" s="33">
        <f t="shared" si="23"/>
        <v>0</v>
      </c>
      <c r="M158" s="35" t="s">
        <v>107</v>
      </c>
      <c r="N158" s="36">
        <v>70</v>
      </c>
      <c r="O158" s="123" t="s">
        <v>644</v>
      </c>
      <c r="P158" s="120" t="s">
        <v>125</v>
      </c>
      <c r="Q158" s="37">
        <v>44813</v>
      </c>
      <c r="R158" s="153" t="s">
        <v>107</v>
      </c>
      <c r="S158" s="154">
        <v>65</v>
      </c>
      <c r="T158" s="155" t="s">
        <v>645</v>
      </c>
      <c r="U158" s="156" t="s">
        <v>133</v>
      </c>
      <c r="V158" s="157">
        <v>44849</v>
      </c>
      <c r="W158" s="183" t="s">
        <v>107</v>
      </c>
      <c r="X158" s="184">
        <v>55</v>
      </c>
      <c r="Y158" s="185" t="s">
        <v>646</v>
      </c>
      <c r="Z158" s="186" t="s">
        <v>150</v>
      </c>
      <c r="AA158" s="187"/>
      <c r="AB158" s="24"/>
      <c r="AC158" s="25"/>
      <c r="AD158" s="34" t="str">
        <f t="shared" si="26"/>
        <v/>
      </c>
      <c r="AE158" s="26"/>
      <c r="AF158" s="27"/>
      <c r="AG158" s="28"/>
      <c r="AH158" s="142"/>
      <c r="AI158" s="142"/>
      <c r="AJ158" s="142"/>
    </row>
    <row r="159" spans="1:36" s="3" customFormat="1" ht="15" customHeight="1" x14ac:dyDescent="0.15">
      <c r="A159" s="12" t="s">
        <v>8</v>
      </c>
      <c r="B159" s="13" t="s">
        <v>7</v>
      </c>
      <c r="C159" s="14" t="s">
        <v>47</v>
      </c>
      <c r="D159" s="15" t="s">
        <v>647</v>
      </c>
      <c r="E159" s="16" t="s">
        <v>648</v>
      </c>
      <c r="F159" s="17">
        <v>41228</v>
      </c>
      <c r="G159" s="30">
        <f t="shared" si="24"/>
        <v>160</v>
      </c>
      <c r="H159" s="10" t="s">
        <v>30</v>
      </c>
      <c r="I159" s="31">
        <f t="shared" si="22"/>
        <v>160</v>
      </c>
      <c r="J159" s="9"/>
      <c r="K159" s="32">
        <f t="shared" si="25"/>
        <v>160</v>
      </c>
      <c r="L159" s="33">
        <f t="shared" si="23"/>
        <v>0</v>
      </c>
      <c r="M159" s="35" t="s">
        <v>107</v>
      </c>
      <c r="N159" s="36">
        <v>55</v>
      </c>
      <c r="O159" s="123" t="s">
        <v>649</v>
      </c>
      <c r="P159" s="120" t="s">
        <v>125</v>
      </c>
      <c r="Q159" s="37">
        <v>44813</v>
      </c>
      <c r="R159" s="153" t="s">
        <v>107</v>
      </c>
      <c r="S159" s="154">
        <v>55</v>
      </c>
      <c r="T159" s="155" t="s">
        <v>650</v>
      </c>
      <c r="U159" s="156" t="s">
        <v>133</v>
      </c>
      <c r="V159" s="157">
        <v>44849</v>
      </c>
      <c r="W159" s="183" t="s">
        <v>107</v>
      </c>
      <c r="X159" s="184">
        <v>50</v>
      </c>
      <c r="Y159" s="185" t="s">
        <v>651</v>
      </c>
      <c r="Z159" s="186" t="s">
        <v>150</v>
      </c>
      <c r="AA159" s="187"/>
      <c r="AB159" s="24"/>
      <c r="AC159" s="25"/>
      <c r="AD159" s="34" t="str">
        <f t="shared" si="26"/>
        <v/>
      </c>
      <c r="AE159" s="26"/>
      <c r="AF159" s="27"/>
      <c r="AG159" s="28"/>
      <c r="AH159" s="142"/>
      <c r="AI159" s="142"/>
      <c r="AJ159" s="142"/>
    </row>
    <row r="160" spans="1:36" s="3" customFormat="1" ht="15" customHeight="1" x14ac:dyDescent="0.15">
      <c r="A160" s="12" t="s">
        <v>8</v>
      </c>
      <c r="B160" s="13" t="s">
        <v>7</v>
      </c>
      <c r="C160" s="14" t="s">
        <v>47</v>
      </c>
      <c r="D160" s="15" t="s">
        <v>398</v>
      </c>
      <c r="E160" s="16" t="s">
        <v>652</v>
      </c>
      <c r="F160" s="17">
        <v>39574</v>
      </c>
      <c r="G160" s="30">
        <f t="shared" si="24"/>
        <v>170</v>
      </c>
      <c r="H160" s="10" t="s">
        <v>46</v>
      </c>
      <c r="I160" s="31">
        <f t="shared" si="22"/>
        <v>155</v>
      </c>
      <c r="J160" s="9"/>
      <c r="K160" s="32">
        <f t="shared" si="25"/>
        <v>155</v>
      </c>
      <c r="L160" s="33">
        <f t="shared" si="23"/>
        <v>0</v>
      </c>
      <c r="M160" s="35" t="s">
        <v>107</v>
      </c>
      <c r="N160" s="36">
        <v>55</v>
      </c>
      <c r="O160" s="123" t="s">
        <v>653</v>
      </c>
      <c r="P160" s="120" t="s">
        <v>125</v>
      </c>
      <c r="Q160" s="37">
        <v>44813</v>
      </c>
      <c r="R160" s="153" t="s">
        <v>107</v>
      </c>
      <c r="S160" s="154">
        <v>50</v>
      </c>
      <c r="T160" s="155" t="s">
        <v>654</v>
      </c>
      <c r="U160" s="156" t="s">
        <v>133</v>
      </c>
      <c r="V160" s="157">
        <v>44849</v>
      </c>
      <c r="W160" s="183" t="s">
        <v>460</v>
      </c>
      <c r="X160" s="184">
        <v>50</v>
      </c>
      <c r="Y160" s="185"/>
      <c r="Z160" s="186"/>
      <c r="AA160" s="187"/>
      <c r="AB160" s="24"/>
      <c r="AC160" s="25"/>
      <c r="AD160" s="34" t="str">
        <f t="shared" si="26"/>
        <v/>
      </c>
      <c r="AE160" s="26"/>
      <c r="AF160" s="27"/>
      <c r="AG160" s="28"/>
      <c r="AH160" s="142" t="s">
        <v>1012</v>
      </c>
      <c r="AI160" s="142"/>
      <c r="AJ160" s="142"/>
    </row>
    <row r="161" spans="1:36" s="3" customFormat="1" ht="15" customHeight="1" x14ac:dyDescent="0.15">
      <c r="A161" s="12" t="s">
        <v>8</v>
      </c>
      <c r="B161" s="13" t="s">
        <v>7</v>
      </c>
      <c r="C161" s="14" t="s">
        <v>47</v>
      </c>
      <c r="D161" s="15" t="s">
        <v>655</v>
      </c>
      <c r="E161" s="16" t="s">
        <v>656</v>
      </c>
      <c r="F161" s="17">
        <v>33802</v>
      </c>
      <c r="G161" s="30">
        <f t="shared" si="24"/>
        <v>220</v>
      </c>
      <c r="H161" s="10" t="s">
        <v>46</v>
      </c>
      <c r="I161" s="31">
        <f t="shared" si="22"/>
        <v>205</v>
      </c>
      <c r="J161" s="9"/>
      <c r="K161" s="32">
        <f t="shared" si="25"/>
        <v>205</v>
      </c>
      <c r="L161" s="33">
        <f t="shared" si="23"/>
        <v>0</v>
      </c>
      <c r="M161" s="35" t="s">
        <v>107</v>
      </c>
      <c r="N161" s="36">
        <v>100</v>
      </c>
      <c r="O161" s="123" t="s">
        <v>657</v>
      </c>
      <c r="P161" s="120" t="s">
        <v>125</v>
      </c>
      <c r="Q161" s="37">
        <v>44849</v>
      </c>
      <c r="R161" s="153" t="s">
        <v>107</v>
      </c>
      <c r="S161" s="154">
        <v>105</v>
      </c>
      <c r="T161" s="155" t="s">
        <v>658</v>
      </c>
      <c r="U161" s="156" t="s">
        <v>150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6"/>
        <v/>
      </c>
      <c r="AE161" s="26"/>
      <c r="AF161" s="27"/>
      <c r="AG161" s="28"/>
      <c r="AH161" s="142" t="s">
        <v>966</v>
      </c>
      <c r="AI161" s="142"/>
      <c r="AJ161" s="142"/>
    </row>
    <row r="162" spans="1:36" s="3" customFormat="1" ht="15" customHeight="1" x14ac:dyDescent="0.15">
      <c r="A162" s="12" t="s">
        <v>6</v>
      </c>
      <c r="B162" s="13" t="s">
        <v>7</v>
      </c>
      <c r="C162" s="14" t="s">
        <v>47</v>
      </c>
      <c r="D162" s="15" t="s">
        <v>659</v>
      </c>
      <c r="E162" s="16" t="s">
        <v>660</v>
      </c>
      <c r="F162" s="17">
        <v>38533</v>
      </c>
      <c r="G162" s="30">
        <f t="shared" si="24"/>
        <v>190</v>
      </c>
      <c r="H162" s="10" t="s">
        <v>30</v>
      </c>
      <c r="I162" s="31">
        <f t="shared" si="22"/>
        <v>190</v>
      </c>
      <c r="J162" s="9"/>
      <c r="K162" s="32">
        <f t="shared" si="25"/>
        <v>190</v>
      </c>
      <c r="L162" s="33">
        <f t="shared" si="23"/>
        <v>0</v>
      </c>
      <c r="M162" s="35" t="s">
        <v>107</v>
      </c>
      <c r="N162" s="36">
        <v>190</v>
      </c>
      <c r="O162" s="123" t="s">
        <v>661</v>
      </c>
      <c r="P162" s="120" t="s">
        <v>125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6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15">
      <c r="A163" s="12" t="s">
        <v>8</v>
      </c>
      <c r="B163" s="13" t="s">
        <v>7</v>
      </c>
      <c r="C163" s="14" t="s">
        <v>47</v>
      </c>
      <c r="D163" s="15" t="s">
        <v>662</v>
      </c>
      <c r="E163" s="16" t="s">
        <v>663</v>
      </c>
      <c r="F163" s="17">
        <v>39209</v>
      </c>
      <c r="G163" s="30">
        <f t="shared" si="24"/>
        <v>190</v>
      </c>
      <c r="H163" s="10" t="s">
        <v>30</v>
      </c>
      <c r="I163" s="31">
        <f t="shared" ref="I163:I194" si="27">IF(OR(H163="Non",H163=""),G163,MAX(0,G163-15))</f>
        <v>190</v>
      </c>
      <c r="J163" s="9"/>
      <c r="K163" s="32">
        <f t="shared" si="25"/>
        <v>0</v>
      </c>
      <c r="L163" s="33">
        <f t="shared" ref="L163:L194" si="28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6"/>
        <v/>
      </c>
      <c r="AE163" s="26"/>
      <c r="AF163" s="27"/>
      <c r="AG163" s="28"/>
      <c r="AH163" s="142"/>
      <c r="AI163" s="142"/>
      <c r="AJ163" s="142"/>
    </row>
    <row r="164" spans="1:36" s="3" customFormat="1" ht="15" customHeight="1" x14ac:dyDescent="0.15">
      <c r="A164" s="12" t="s">
        <v>6</v>
      </c>
      <c r="B164" s="13" t="s">
        <v>7</v>
      </c>
      <c r="C164" s="14" t="s">
        <v>47</v>
      </c>
      <c r="D164" s="15" t="s">
        <v>664</v>
      </c>
      <c r="E164" s="16" t="s">
        <v>665</v>
      </c>
      <c r="F164" s="17">
        <v>35649</v>
      </c>
      <c r="G164" s="30">
        <v>220</v>
      </c>
      <c r="H164" s="10" t="s">
        <v>30</v>
      </c>
      <c r="I164" s="31">
        <v>220</v>
      </c>
      <c r="J164" s="9"/>
      <c r="K164" s="32">
        <v>220</v>
      </c>
      <c r="L164" s="33">
        <v>0</v>
      </c>
      <c r="M164" s="35" t="s">
        <v>107</v>
      </c>
      <c r="N164" s="36">
        <v>110</v>
      </c>
      <c r="O164" s="123" t="s">
        <v>666</v>
      </c>
      <c r="P164" s="120" t="s">
        <v>133</v>
      </c>
      <c r="Q164" s="37">
        <v>44849</v>
      </c>
      <c r="R164" s="153" t="s">
        <v>107</v>
      </c>
      <c r="S164" s="154">
        <v>110</v>
      </c>
      <c r="T164" s="155" t="s">
        <v>667</v>
      </c>
      <c r="U164" s="156" t="s">
        <v>150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142"/>
      <c r="AI164" s="142"/>
      <c r="AJ164" s="142"/>
    </row>
    <row r="165" spans="1:36" s="3" customFormat="1" ht="15" customHeight="1" x14ac:dyDescent="0.15">
      <c r="A165" s="12" t="s">
        <v>8</v>
      </c>
      <c r="B165" s="13" t="s">
        <v>7</v>
      </c>
      <c r="C165" s="14" t="s">
        <v>47</v>
      </c>
      <c r="D165" s="15" t="s">
        <v>669</v>
      </c>
      <c r="E165" s="16" t="s">
        <v>670</v>
      </c>
      <c r="F165" s="17">
        <v>36913</v>
      </c>
      <c r="G165" s="30">
        <v>220</v>
      </c>
      <c r="H165" s="10" t="s">
        <v>30</v>
      </c>
      <c r="I165" s="31">
        <v>220</v>
      </c>
      <c r="J165" s="9"/>
      <c r="K165" s="32">
        <v>60</v>
      </c>
      <c r="L165" s="33">
        <v>160</v>
      </c>
      <c r="M165" s="35" t="s">
        <v>186</v>
      </c>
      <c r="N165" s="36">
        <v>60</v>
      </c>
      <c r="O165" s="123"/>
      <c r="P165" s="120"/>
      <c r="Q165" s="37">
        <v>44821</v>
      </c>
      <c r="R165" s="153"/>
      <c r="S165" s="154"/>
      <c r="T165" s="155"/>
      <c r="U165" s="156"/>
      <c r="V165" s="157"/>
      <c r="W165" s="183"/>
      <c r="X165" s="184"/>
      <c r="Y165" s="185"/>
      <c r="Z165" s="186"/>
      <c r="AA165" s="187"/>
      <c r="AB165" s="24"/>
      <c r="AC165" s="25"/>
      <c r="AD165" s="34" t="s">
        <v>668</v>
      </c>
      <c r="AE165" s="26"/>
      <c r="AF165" s="27"/>
      <c r="AG165" s="28"/>
      <c r="AH165" s="142"/>
      <c r="AI165" s="142"/>
      <c r="AJ165" s="142"/>
    </row>
    <row r="166" spans="1:36" s="3" customFormat="1" ht="15" customHeight="1" x14ac:dyDescent="0.15">
      <c r="A166" s="12" t="s">
        <v>8</v>
      </c>
      <c r="B166" s="13" t="s">
        <v>7</v>
      </c>
      <c r="C166" s="14" t="s">
        <v>47</v>
      </c>
      <c r="D166" s="15" t="s">
        <v>235</v>
      </c>
      <c r="E166" s="16" t="s">
        <v>671</v>
      </c>
      <c r="F166" s="17">
        <v>36493</v>
      </c>
      <c r="G166" s="30">
        <v>220</v>
      </c>
      <c r="H166" s="10" t="s">
        <v>30</v>
      </c>
      <c r="I166" s="31">
        <v>220</v>
      </c>
      <c r="J166" s="9"/>
      <c r="K166" s="32">
        <v>220</v>
      </c>
      <c r="L166" s="33">
        <v>0</v>
      </c>
      <c r="M166" s="35" t="s">
        <v>107</v>
      </c>
      <c r="N166" s="36">
        <v>110</v>
      </c>
      <c r="O166" s="123" t="s">
        <v>672</v>
      </c>
      <c r="P166" s="120" t="s">
        <v>125</v>
      </c>
      <c r="Q166" s="37">
        <v>44821</v>
      </c>
      <c r="R166" s="153" t="s">
        <v>107</v>
      </c>
      <c r="S166" s="154">
        <v>110</v>
      </c>
      <c r="T166" s="155" t="s">
        <v>673</v>
      </c>
      <c r="U166" s="156" t="s">
        <v>133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668</v>
      </c>
      <c r="AE166" s="26"/>
      <c r="AF166" s="27"/>
      <c r="AG166" s="28"/>
      <c r="AH166" s="142"/>
      <c r="AI166" s="142"/>
      <c r="AJ166" s="142"/>
    </row>
    <row r="167" spans="1:36" s="3" customFormat="1" ht="15" customHeight="1" x14ac:dyDescent="0.15">
      <c r="A167" s="12" t="s">
        <v>8</v>
      </c>
      <c r="B167" s="13" t="s">
        <v>7</v>
      </c>
      <c r="C167" s="14" t="s">
        <v>47</v>
      </c>
      <c r="D167" s="15" t="s">
        <v>235</v>
      </c>
      <c r="E167" s="16" t="s">
        <v>674</v>
      </c>
      <c r="F167" s="17">
        <v>36314</v>
      </c>
      <c r="G167" s="30">
        <v>220</v>
      </c>
      <c r="H167" s="10" t="s">
        <v>46</v>
      </c>
      <c r="I167" s="31">
        <v>205</v>
      </c>
      <c r="J167" s="9"/>
      <c r="K167" s="32">
        <v>205</v>
      </c>
      <c r="L167" s="33">
        <v>0</v>
      </c>
      <c r="M167" s="35" t="s">
        <v>186</v>
      </c>
      <c r="N167" s="36">
        <v>70</v>
      </c>
      <c r="O167" s="123"/>
      <c r="P167" s="120"/>
      <c r="Q167" s="37">
        <v>44821</v>
      </c>
      <c r="R167" s="153" t="s">
        <v>107</v>
      </c>
      <c r="S167" s="154">
        <v>65</v>
      </c>
      <c r="T167" s="155" t="s">
        <v>675</v>
      </c>
      <c r="U167" s="156" t="s">
        <v>133</v>
      </c>
      <c r="V167" s="157">
        <v>44849</v>
      </c>
      <c r="W167" s="183" t="s">
        <v>107</v>
      </c>
      <c r="X167" s="184">
        <v>70</v>
      </c>
      <c r="Y167" s="185" t="s">
        <v>676</v>
      </c>
      <c r="Z167" s="186" t="s">
        <v>150</v>
      </c>
      <c r="AA167" s="187"/>
      <c r="AB167" s="24"/>
      <c r="AC167" s="25"/>
      <c r="AD167" s="34" t="s">
        <v>668</v>
      </c>
      <c r="AE167" s="26"/>
      <c r="AF167" s="27"/>
      <c r="AG167" s="28"/>
      <c r="AH167" s="142"/>
      <c r="AI167" s="142"/>
      <c r="AJ167" s="142"/>
    </row>
    <row r="168" spans="1:36" s="3" customFormat="1" ht="15" customHeight="1" x14ac:dyDescent="0.15">
      <c r="A168" s="12" t="s">
        <v>8</v>
      </c>
      <c r="B168" s="13" t="s">
        <v>7</v>
      </c>
      <c r="C168" s="14" t="s">
        <v>47</v>
      </c>
      <c r="D168" s="15" t="s">
        <v>677</v>
      </c>
      <c r="E168" s="16" t="s">
        <v>678</v>
      </c>
      <c r="F168" s="17">
        <v>29236</v>
      </c>
      <c r="G168" s="30">
        <v>220</v>
      </c>
      <c r="H168" s="10" t="s">
        <v>30</v>
      </c>
      <c r="I168" s="31">
        <v>220</v>
      </c>
      <c r="J168" s="9"/>
      <c r="K168" s="32">
        <v>220</v>
      </c>
      <c r="L168" s="33">
        <v>0</v>
      </c>
      <c r="M168" s="35" t="s">
        <v>107</v>
      </c>
      <c r="N168" s="36">
        <v>220</v>
      </c>
      <c r="O168" s="123" t="s">
        <v>679</v>
      </c>
      <c r="P168" s="120" t="s">
        <v>125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680</v>
      </c>
      <c r="AF168" s="27">
        <v>44811</v>
      </c>
      <c r="AG168" s="28"/>
      <c r="AH168" s="142"/>
      <c r="AI168" s="142"/>
      <c r="AJ168" s="142"/>
    </row>
    <row r="169" spans="1:36" s="3" customFormat="1" ht="15" customHeight="1" x14ac:dyDescent="0.15">
      <c r="A169" s="12" t="s">
        <v>8</v>
      </c>
      <c r="B169" s="13" t="s">
        <v>7</v>
      </c>
      <c r="C169" s="14" t="s">
        <v>47</v>
      </c>
      <c r="D169" s="15" t="s">
        <v>677</v>
      </c>
      <c r="E169" s="16" t="s">
        <v>681</v>
      </c>
      <c r="F169" s="17">
        <v>30572</v>
      </c>
      <c r="G169" s="30">
        <v>220</v>
      </c>
      <c r="H169" s="10" t="s">
        <v>30</v>
      </c>
      <c r="I169" s="31">
        <v>220</v>
      </c>
      <c r="J169" s="9"/>
      <c r="K169" s="32">
        <v>220</v>
      </c>
      <c r="L169" s="33">
        <v>0</v>
      </c>
      <c r="M169" s="35" t="s">
        <v>107</v>
      </c>
      <c r="N169" s="36">
        <v>110</v>
      </c>
      <c r="O169" s="123" t="s">
        <v>682</v>
      </c>
      <c r="P169" s="120" t="s">
        <v>125</v>
      </c>
      <c r="Q169" s="37">
        <v>44821</v>
      </c>
      <c r="R169" s="153" t="s">
        <v>107</v>
      </c>
      <c r="S169" s="154">
        <v>55</v>
      </c>
      <c r="T169" s="155" t="s">
        <v>683</v>
      </c>
      <c r="U169" s="156" t="s">
        <v>133</v>
      </c>
      <c r="V169" s="157">
        <v>44849</v>
      </c>
      <c r="W169" s="183" t="s">
        <v>107</v>
      </c>
      <c r="X169" s="184">
        <v>55</v>
      </c>
      <c r="Y169" s="185" t="s">
        <v>684</v>
      </c>
      <c r="Z169" s="186" t="s">
        <v>150</v>
      </c>
      <c r="AA169" s="187"/>
      <c r="AB169" s="24"/>
      <c r="AC169" s="25"/>
      <c r="AD169" s="34" t="s">
        <v>668</v>
      </c>
      <c r="AE169" s="26"/>
      <c r="AF169" s="27"/>
      <c r="AG169" s="28"/>
      <c r="AH169" s="142"/>
      <c r="AI169" s="142"/>
      <c r="AJ169" s="142"/>
    </row>
    <row r="170" spans="1:36" s="3" customFormat="1" ht="15" customHeight="1" x14ac:dyDescent="0.15">
      <c r="A170" s="12" t="s">
        <v>6</v>
      </c>
      <c r="B170" s="13" t="s">
        <v>7</v>
      </c>
      <c r="C170" s="14" t="s">
        <v>47</v>
      </c>
      <c r="D170" s="15" t="s">
        <v>685</v>
      </c>
      <c r="E170" s="16" t="s">
        <v>211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30</v>
      </c>
      <c r="I170" s="31">
        <f>IF(OR(H170="Non",H170=""),G170,MAX(0,G170-15))</f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107</v>
      </c>
      <c r="N170" s="36">
        <v>110</v>
      </c>
      <c r="O170" s="123" t="s">
        <v>686</v>
      </c>
      <c r="P170" s="120" t="s">
        <v>125</v>
      </c>
      <c r="Q170" s="37">
        <v>44813</v>
      </c>
      <c r="R170" s="153" t="s">
        <v>107</v>
      </c>
      <c r="S170" s="154">
        <v>55</v>
      </c>
      <c r="T170" s="155" t="s">
        <v>687</v>
      </c>
      <c r="U170" s="156" t="s">
        <v>133</v>
      </c>
      <c r="V170" s="157">
        <v>44849</v>
      </c>
      <c r="W170" s="183" t="s">
        <v>107</v>
      </c>
      <c r="X170" s="184">
        <v>55</v>
      </c>
      <c r="Y170" s="185" t="s">
        <v>688</v>
      </c>
      <c r="Z170" s="186" t="s">
        <v>150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/>
      <c r="AI170" s="142"/>
      <c r="AJ170" s="142"/>
    </row>
    <row r="171" spans="1:36" s="3" customFormat="1" ht="15" customHeight="1" x14ac:dyDescent="0.15">
      <c r="A171" s="12" t="s">
        <v>6</v>
      </c>
      <c r="B171" s="13" t="s">
        <v>7</v>
      </c>
      <c r="C171" s="14" t="s">
        <v>47</v>
      </c>
      <c r="D171" s="15" t="s">
        <v>136</v>
      </c>
      <c r="E171" s="16" t="s">
        <v>233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30</v>
      </c>
      <c r="I171" s="31">
        <f>IF(OR(H171="Non",H171=""),G171,MAX(0,G171-15))</f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153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142"/>
      <c r="AI171" s="142"/>
      <c r="AJ171" s="142"/>
    </row>
    <row r="172" spans="1:36" s="3" customFormat="1" ht="15" customHeight="1" x14ac:dyDescent="0.15">
      <c r="A172" s="12" t="s">
        <v>6</v>
      </c>
      <c r="B172" s="13" t="s">
        <v>7</v>
      </c>
      <c r="C172" s="14" t="s">
        <v>47</v>
      </c>
      <c r="D172" s="15" t="s">
        <v>689</v>
      </c>
      <c r="E172" s="16" t="s">
        <v>690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30</v>
      </c>
      <c r="I172" s="31">
        <f>IF(OR(H172="Non",H172=""),G172,MAX(0,G172-15))</f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186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142"/>
      <c r="AI172" s="142"/>
      <c r="AJ172" s="142"/>
    </row>
    <row r="173" spans="1:36" s="3" customFormat="1" ht="15" customHeight="1" x14ac:dyDescent="0.15">
      <c r="A173" s="12" t="s">
        <v>6</v>
      </c>
      <c r="B173" s="13" t="s">
        <v>7</v>
      </c>
      <c r="C173" s="14" t="s">
        <v>47</v>
      </c>
      <c r="D173" s="15" t="s">
        <v>903</v>
      </c>
      <c r="E173" s="16" t="s">
        <v>691</v>
      </c>
      <c r="F173" s="17">
        <v>33260</v>
      </c>
      <c r="G173" s="30">
        <v>220</v>
      </c>
      <c r="H173" s="10" t="s">
        <v>30</v>
      </c>
      <c r="I173" s="31">
        <v>220</v>
      </c>
      <c r="J173" s="9"/>
      <c r="K173" s="32">
        <v>220</v>
      </c>
      <c r="L173" s="33">
        <v>0</v>
      </c>
      <c r="M173" s="35" t="s">
        <v>107</v>
      </c>
      <c r="N173" s="36">
        <v>220</v>
      </c>
      <c r="O173" s="123" t="s">
        <v>692</v>
      </c>
      <c r="P173" s="120" t="s">
        <v>125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668</v>
      </c>
      <c r="AE173" s="26"/>
      <c r="AF173" s="27"/>
      <c r="AG173" s="28"/>
      <c r="AH173" s="142"/>
      <c r="AI173" s="142"/>
      <c r="AJ173" s="142"/>
    </row>
    <row r="174" spans="1:36" s="3" customFormat="1" ht="15" customHeight="1" x14ac:dyDescent="0.15">
      <c r="A174" s="12" t="s">
        <v>6</v>
      </c>
      <c r="B174" s="13" t="s">
        <v>7</v>
      </c>
      <c r="C174" s="14" t="s">
        <v>47</v>
      </c>
      <c r="D174" s="15" t="s">
        <v>398</v>
      </c>
      <c r="E174" s="16" t="s">
        <v>693</v>
      </c>
      <c r="F174" s="17">
        <v>40744</v>
      </c>
      <c r="G174" s="30">
        <v>170</v>
      </c>
      <c r="H174" s="10" t="s">
        <v>30</v>
      </c>
      <c r="I174" s="31">
        <v>170</v>
      </c>
      <c r="J174" s="9"/>
      <c r="K174" s="32">
        <v>170</v>
      </c>
      <c r="L174" s="33">
        <v>0</v>
      </c>
      <c r="M174" s="35" t="s">
        <v>107</v>
      </c>
      <c r="N174" s="36">
        <v>60</v>
      </c>
      <c r="O174" s="123" t="s">
        <v>694</v>
      </c>
      <c r="P174" s="120" t="s">
        <v>125</v>
      </c>
      <c r="Q174" s="37">
        <v>44821</v>
      </c>
      <c r="R174" s="153" t="s">
        <v>107</v>
      </c>
      <c r="S174" s="154">
        <v>60</v>
      </c>
      <c r="T174" s="155" t="s">
        <v>695</v>
      </c>
      <c r="U174" s="156" t="s">
        <v>133</v>
      </c>
      <c r="V174" s="157">
        <v>44849</v>
      </c>
      <c r="W174" s="183" t="s">
        <v>460</v>
      </c>
      <c r="X174" s="184">
        <v>50</v>
      </c>
      <c r="Y174" s="185"/>
      <c r="Z174" s="186"/>
      <c r="AA174" s="187"/>
      <c r="AB174" s="24"/>
      <c r="AC174" s="25"/>
      <c r="AD174" s="34" t="s">
        <v>668</v>
      </c>
      <c r="AE174" s="26"/>
      <c r="AF174" s="27"/>
      <c r="AG174" s="28"/>
      <c r="AH174" s="142" t="s">
        <v>1012</v>
      </c>
      <c r="AI174" s="142"/>
      <c r="AJ174" s="142"/>
    </row>
    <row r="175" spans="1:36" s="3" customFormat="1" ht="15" customHeight="1" x14ac:dyDescent="0.15">
      <c r="A175" s="12" t="s">
        <v>6</v>
      </c>
      <c r="B175" s="13" t="s">
        <v>7</v>
      </c>
      <c r="C175" s="14" t="s">
        <v>47</v>
      </c>
      <c r="D175" s="15" t="s">
        <v>696</v>
      </c>
      <c r="E175" s="16" t="s">
        <v>604</v>
      </c>
      <c r="F175" s="17">
        <v>40354</v>
      </c>
      <c r="G175" s="30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30</v>
      </c>
      <c r="I175" s="31">
        <f t="shared" ref="I175:I206" si="30">IF(OR(H175="Non",H175=""),G175,MAX(0,G175-15))</f>
        <v>170</v>
      </c>
      <c r="J175" s="9"/>
      <c r="K175" s="32">
        <f t="shared" ref="K175:K206" si="31">SUM(N175,S175,X175)</f>
        <v>60</v>
      </c>
      <c r="L175" s="33">
        <f t="shared" ref="L175:L206" si="32">IF(D175="","",I175-K175)</f>
        <v>110</v>
      </c>
      <c r="M175" s="35" t="s">
        <v>186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33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970</v>
      </c>
      <c r="AI175" s="142"/>
      <c r="AJ175" s="142"/>
    </row>
    <row r="176" spans="1:36" ht="15" customHeight="1" x14ac:dyDescent="0.15">
      <c r="A176" s="12" t="s">
        <v>6</v>
      </c>
      <c r="B176" s="13" t="s">
        <v>7</v>
      </c>
      <c r="C176" s="14" t="s">
        <v>47</v>
      </c>
      <c r="D176" s="15" t="s">
        <v>697</v>
      </c>
      <c r="E176" s="16" t="s">
        <v>698</v>
      </c>
      <c r="F176" s="17">
        <v>40339</v>
      </c>
      <c r="G176" s="30">
        <f t="shared" si="29"/>
        <v>170</v>
      </c>
      <c r="H176" s="10" t="s">
        <v>30</v>
      </c>
      <c r="I176" s="31">
        <f t="shared" si="30"/>
        <v>170</v>
      </c>
      <c r="J176" s="9"/>
      <c r="K176" s="32">
        <f t="shared" si="31"/>
        <v>170</v>
      </c>
      <c r="L176" s="33">
        <f t="shared" si="32"/>
        <v>0</v>
      </c>
      <c r="M176" s="35" t="s">
        <v>107</v>
      </c>
      <c r="N176" s="36">
        <v>170</v>
      </c>
      <c r="O176" s="123" t="s">
        <v>699</v>
      </c>
      <c r="P176" s="120" t="s">
        <v>125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33"/>
        <v/>
      </c>
      <c r="AE176" s="26"/>
      <c r="AF176" s="27"/>
      <c r="AG176" s="28"/>
      <c r="AH176" s="142" t="s">
        <v>971</v>
      </c>
      <c r="AI176" s="142" t="s">
        <v>972</v>
      </c>
      <c r="AJ176" s="142"/>
    </row>
    <row r="177" spans="1:36" ht="15" customHeight="1" x14ac:dyDescent="0.15">
      <c r="A177" s="12" t="s">
        <v>6</v>
      </c>
      <c r="B177" s="13" t="s">
        <v>7</v>
      </c>
      <c r="C177" s="14" t="s">
        <v>47</v>
      </c>
      <c r="D177" s="15" t="s">
        <v>700</v>
      </c>
      <c r="E177" s="16" t="s">
        <v>701</v>
      </c>
      <c r="F177" s="17">
        <v>40112</v>
      </c>
      <c r="G177" s="30">
        <f t="shared" si="29"/>
        <v>170</v>
      </c>
      <c r="H177" s="10" t="s">
        <v>30</v>
      </c>
      <c r="I177" s="31">
        <f t="shared" si="30"/>
        <v>170</v>
      </c>
      <c r="J177" s="9"/>
      <c r="K177" s="32">
        <f t="shared" si="31"/>
        <v>170</v>
      </c>
      <c r="L177" s="33">
        <f t="shared" si="32"/>
        <v>0</v>
      </c>
      <c r="M177" s="35" t="s">
        <v>107</v>
      </c>
      <c r="N177" s="36">
        <v>60</v>
      </c>
      <c r="O177" s="123" t="s">
        <v>702</v>
      </c>
      <c r="P177" s="120" t="s">
        <v>125</v>
      </c>
      <c r="Q177" s="37">
        <v>44831</v>
      </c>
      <c r="R177" s="153" t="s">
        <v>107</v>
      </c>
      <c r="S177" s="154">
        <v>60</v>
      </c>
      <c r="T177" s="155" t="s">
        <v>703</v>
      </c>
      <c r="U177" s="156" t="s">
        <v>133</v>
      </c>
      <c r="V177" s="157">
        <v>44849</v>
      </c>
      <c r="W177" s="183" t="s">
        <v>460</v>
      </c>
      <c r="X177" s="184">
        <v>50</v>
      </c>
      <c r="Y177" s="185"/>
      <c r="Z177" s="186"/>
      <c r="AA177" s="187"/>
      <c r="AB177" s="24"/>
      <c r="AC177" s="25"/>
      <c r="AD177" s="34" t="str">
        <f t="shared" si="33"/>
        <v/>
      </c>
      <c r="AE177" s="26"/>
      <c r="AF177" s="27"/>
      <c r="AG177" s="28"/>
      <c r="AH177" s="142" t="s">
        <v>973</v>
      </c>
      <c r="AI177" s="142"/>
      <c r="AJ177" s="142"/>
    </row>
    <row r="178" spans="1:36" ht="15" customHeight="1" x14ac:dyDescent="0.15">
      <c r="A178" s="12" t="s">
        <v>8</v>
      </c>
      <c r="B178" s="13" t="s">
        <v>7</v>
      </c>
      <c r="C178" s="14" t="s">
        <v>704</v>
      </c>
      <c r="D178" s="15" t="s">
        <v>123</v>
      </c>
      <c r="E178" s="16" t="s">
        <v>705</v>
      </c>
      <c r="F178" s="17">
        <v>31131</v>
      </c>
      <c r="G178" s="30">
        <f t="shared" si="29"/>
        <v>190</v>
      </c>
      <c r="H178" s="10" t="s">
        <v>46</v>
      </c>
      <c r="I178" s="31">
        <f t="shared" si="30"/>
        <v>175</v>
      </c>
      <c r="J178" s="9"/>
      <c r="K178" s="32">
        <f t="shared" si="31"/>
        <v>160</v>
      </c>
      <c r="L178" s="33">
        <f t="shared" si="32"/>
        <v>15</v>
      </c>
      <c r="M178" s="35"/>
      <c r="N178" s="36"/>
      <c r="O178" s="123"/>
      <c r="P178" s="120"/>
      <c r="Q178" s="37"/>
      <c r="R178" s="153" t="s">
        <v>107</v>
      </c>
      <c r="S178" s="154">
        <v>160</v>
      </c>
      <c r="T178" s="155" t="s">
        <v>706</v>
      </c>
      <c r="U178" s="156" t="s">
        <v>125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33"/>
        <v/>
      </c>
      <c r="AE178" s="26"/>
      <c r="AF178" s="27"/>
      <c r="AG178" s="28"/>
      <c r="AH178" s="142" t="s">
        <v>166</v>
      </c>
      <c r="AI178" s="142"/>
      <c r="AJ178" s="142"/>
    </row>
    <row r="179" spans="1:36" ht="15" customHeight="1" x14ac:dyDescent="0.15">
      <c r="A179" s="12" t="s">
        <v>8</v>
      </c>
      <c r="B179" s="13" t="s">
        <v>7</v>
      </c>
      <c r="C179" s="14" t="s">
        <v>704</v>
      </c>
      <c r="D179" s="15" t="s">
        <v>225</v>
      </c>
      <c r="E179" s="16" t="s">
        <v>656</v>
      </c>
      <c r="F179" s="17">
        <v>26833</v>
      </c>
      <c r="G179" s="30">
        <f t="shared" si="29"/>
        <v>190</v>
      </c>
      <c r="H179" s="10" t="s">
        <v>46</v>
      </c>
      <c r="I179" s="31">
        <f t="shared" si="30"/>
        <v>175</v>
      </c>
      <c r="J179" s="9"/>
      <c r="K179" s="32">
        <f t="shared" si="31"/>
        <v>160</v>
      </c>
      <c r="L179" s="33">
        <f t="shared" si="32"/>
        <v>15</v>
      </c>
      <c r="M179" s="35" t="s">
        <v>107</v>
      </c>
      <c r="N179" s="36">
        <v>160</v>
      </c>
      <c r="O179" s="123" t="s">
        <v>707</v>
      </c>
      <c r="P179" s="120" t="s">
        <v>125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33"/>
        <v/>
      </c>
      <c r="AE179" s="26"/>
      <c r="AF179" s="27"/>
      <c r="AG179" s="28"/>
      <c r="AH179" s="142" t="s">
        <v>1056</v>
      </c>
      <c r="AI179" s="142"/>
      <c r="AJ179" s="142"/>
    </row>
    <row r="180" spans="1:36" ht="15" customHeight="1" x14ac:dyDescent="0.15">
      <c r="A180" s="12" t="s">
        <v>6</v>
      </c>
      <c r="B180" s="13" t="s">
        <v>7</v>
      </c>
      <c r="C180" s="14" t="s">
        <v>47</v>
      </c>
      <c r="D180" s="15" t="s">
        <v>708</v>
      </c>
      <c r="E180" s="16" t="s">
        <v>709</v>
      </c>
      <c r="F180" s="17">
        <v>41451</v>
      </c>
      <c r="G180" s="30">
        <f t="shared" si="29"/>
        <v>160</v>
      </c>
      <c r="H180" s="10" t="s">
        <v>46</v>
      </c>
      <c r="I180" s="31">
        <f t="shared" si="30"/>
        <v>145</v>
      </c>
      <c r="J180" s="9"/>
      <c r="K180" s="32">
        <f t="shared" si="31"/>
        <v>160</v>
      </c>
      <c r="L180" s="33">
        <f t="shared" si="32"/>
        <v>-15</v>
      </c>
      <c r="M180" s="35" t="s">
        <v>107</v>
      </c>
      <c r="N180" s="36">
        <v>80</v>
      </c>
      <c r="O180" s="123" t="s">
        <v>710</v>
      </c>
      <c r="P180" s="120" t="s">
        <v>133</v>
      </c>
      <c r="Q180" s="37"/>
      <c r="R180" s="153" t="s">
        <v>107</v>
      </c>
      <c r="S180" s="154">
        <v>80</v>
      </c>
      <c r="T180" s="155" t="s">
        <v>711</v>
      </c>
      <c r="U180" s="156" t="s">
        <v>150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33"/>
        <v/>
      </c>
      <c r="AE180" s="26"/>
      <c r="AF180" s="27"/>
      <c r="AG180" s="28"/>
      <c r="AH180" s="142" t="s">
        <v>1015</v>
      </c>
      <c r="AI180" s="142"/>
      <c r="AJ180" s="142"/>
    </row>
    <row r="181" spans="1:36" ht="15" customHeight="1" x14ac:dyDescent="0.15">
      <c r="A181" s="12" t="s">
        <v>6</v>
      </c>
      <c r="B181" s="13" t="s">
        <v>7</v>
      </c>
      <c r="C181" s="14" t="s">
        <v>47</v>
      </c>
      <c r="D181" s="15" t="s">
        <v>712</v>
      </c>
      <c r="E181" s="16" t="s">
        <v>58</v>
      </c>
      <c r="F181" s="17">
        <v>32769</v>
      </c>
      <c r="G181" s="30">
        <f t="shared" si="29"/>
        <v>220</v>
      </c>
      <c r="H181" s="10" t="s">
        <v>30</v>
      </c>
      <c r="I181" s="31">
        <f t="shared" si="30"/>
        <v>220</v>
      </c>
      <c r="J181" s="9"/>
      <c r="K181" s="32">
        <f t="shared" si="31"/>
        <v>220</v>
      </c>
      <c r="L181" s="33">
        <f t="shared" si="32"/>
        <v>0</v>
      </c>
      <c r="M181" s="35" t="s">
        <v>153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33"/>
        <v/>
      </c>
      <c r="AE181" s="26"/>
      <c r="AF181" s="27"/>
      <c r="AG181" s="28"/>
      <c r="AH181" s="142" t="s">
        <v>1013</v>
      </c>
      <c r="AI181" s="142"/>
      <c r="AJ181" s="142"/>
    </row>
    <row r="182" spans="1:36" ht="15" customHeight="1" x14ac:dyDescent="0.15">
      <c r="A182" s="12" t="s">
        <v>6</v>
      </c>
      <c r="B182" s="13" t="s">
        <v>7</v>
      </c>
      <c r="C182" s="14" t="s">
        <v>47</v>
      </c>
      <c r="D182" s="15" t="s">
        <v>713</v>
      </c>
      <c r="E182" s="16" t="s">
        <v>714</v>
      </c>
      <c r="F182" s="17">
        <v>37761</v>
      </c>
      <c r="G182" s="30">
        <f t="shared" si="29"/>
        <v>220</v>
      </c>
      <c r="H182" s="10" t="s">
        <v>30</v>
      </c>
      <c r="I182" s="31">
        <f t="shared" si="30"/>
        <v>220</v>
      </c>
      <c r="J182" s="9"/>
      <c r="K182" s="32">
        <f t="shared" si="31"/>
        <v>220</v>
      </c>
      <c r="L182" s="33">
        <f t="shared" si="32"/>
        <v>0</v>
      </c>
      <c r="M182" s="35" t="s">
        <v>107</v>
      </c>
      <c r="N182" s="36">
        <v>110</v>
      </c>
      <c r="O182" s="123" t="s">
        <v>799</v>
      </c>
      <c r="P182" s="120" t="s">
        <v>150</v>
      </c>
      <c r="Q182" s="37"/>
      <c r="R182" s="153" t="s">
        <v>107</v>
      </c>
      <c r="S182" s="154">
        <v>110</v>
      </c>
      <c r="T182" s="155" t="s">
        <v>800</v>
      </c>
      <c r="U182" s="156" t="s">
        <v>151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33"/>
        <v/>
      </c>
      <c r="AE182" s="26"/>
      <c r="AF182" s="27"/>
      <c r="AG182" s="28"/>
      <c r="AH182" s="142"/>
      <c r="AI182" s="142"/>
      <c r="AJ182" s="142"/>
    </row>
    <row r="183" spans="1:36" ht="15" customHeight="1" x14ac:dyDescent="0.15">
      <c r="A183" s="12" t="s">
        <v>8</v>
      </c>
      <c r="B183" s="13" t="s">
        <v>7</v>
      </c>
      <c r="C183" s="14" t="s">
        <v>47</v>
      </c>
      <c r="D183" s="15" t="s">
        <v>715</v>
      </c>
      <c r="E183" s="16" t="s">
        <v>716</v>
      </c>
      <c r="F183" s="17">
        <v>38510</v>
      </c>
      <c r="G183" s="30">
        <f t="shared" si="29"/>
        <v>190</v>
      </c>
      <c r="H183" s="10" t="s">
        <v>30</v>
      </c>
      <c r="I183" s="31">
        <f t="shared" si="30"/>
        <v>190</v>
      </c>
      <c r="J183" s="9"/>
      <c r="K183" s="32">
        <f t="shared" si="31"/>
        <v>190</v>
      </c>
      <c r="L183" s="33">
        <f t="shared" si="32"/>
        <v>0</v>
      </c>
      <c r="M183" s="35" t="s">
        <v>107</v>
      </c>
      <c r="N183" s="36">
        <v>190</v>
      </c>
      <c r="O183" s="123" t="s">
        <v>717</v>
      </c>
      <c r="P183" s="120" t="s">
        <v>125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33"/>
        <v/>
      </c>
      <c r="AE183" s="26"/>
      <c r="AF183" s="27"/>
      <c r="AG183" s="28"/>
      <c r="AH183" s="142"/>
      <c r="AI183" s="142"/>
      <c r="AJ183" s="142"/>
    </row>
    <row r="184" spans="1:36" ht="15" customHeight="1" x14ac:dyDescent="0.15">
      <c r="A184" s="12" t="s">
        <v>8</v>
      </c>
      <c r="B184" s="13" t="s">
        <v>7</v>
      </c>
      <c r="C184" s="14" t="s">
        <v>47</v>
      </c>
      <c r="D184" s="15" t="s">
        <v>718</v>
      </c>
      <c r="E184" s="16" t="s">
        <v>719</v>
      </c>
      <c r="F184" s="17">
        <v>38626</v>
      </c>
      <c r="G184" s="30">
        <f t="shared" si="29"/>
        <v>190</v>
      </c>
      <c r="H184" s="10" t="s">
        <v>30</v>
      </c>
      <c r="I184" s="31">
        <f t="shared" si="30"/>
        <v>190</v>
      </c>
      <c r="J184" s="9"/>
      <c r="K184" s="32">
        <f t="shared" si="31"/>
        <v>190</v>
      </c>
      <c r="L184" s="33">
        <f t="shared" si="32"/>
        <v>0</v>
      </c>
      <c r="M184" s="35" t="s">
        <v>107</v>
      </c>
      <c r="N184" s="36">
        <v>100</v>
      </c>
      <c r="O184" s="123" t="s">
        <v>720</v>
      </c>
      <c r="P184" s="120" t="s">
        <v>133</v>
      </c>
      <c r="Q184" s="37">
        <v>44849</v>
      </c>
      <c r="R184" s="153" t="s">
        <v>107</v>
      </c>
      <c r="S184" s="154">
        <v>45</v>
      </c>
      <c r="T184" s="155" t="s">
        <v>721</v>
      </c>
      <c r="U184" s="156" t="s">
        <v>150</v>
      </c>
      <c r="V184" s="157"/>
      <c r="W184" s="183" t="s">
        <v>107</v>
      </c>
      <c r="X184" s="184">
        <v>45</v>
      </c>
      <c r="Y184" s="185" t="s">
        <v>721</v>
      </c>
      <c r="Z184" s="186" t="s">
        <v>151</v>
      </c>
      <c r="AA184" s="187"/>
      <c r="AB184" s="24"/>
      <c r="AC184" s="25"/>
      <c r="AD184" s="34" t="str">
        <f t="shared" si="33"/>
        <v/>
      </c>
      <c r="AE184" s="26"/>
      <c r="AF184" s="27"/>
      <c r="AG184" s="28"/>
      <c r="AH184" s="142"/>
      <c r="AI184" s="142"/>
      <c r="AJ184" s="142"/>
    </row>
    <row r="185" spans="1:36" ht="15" customHeight="1" x14ac:dyDescent="0.15">
      <c r="A185" s="12" t="s">
        <v>8</v>
      </c>
      <c r="B185" s="13" t="s">
        <v>7</v>
      </c>
      <c r="C185" s="14" t="s">
        <v>47</v>
      </c>
      <c r="D185" s="15" t="s">
        <v>722</v>
      </c>
      <c r="E185" s="16" t="s">
        <v>723</v>
      </c>
      <c r="F185" s="17">
        <v>39380</v>
      </c>
      <c r="G185" s="30">
        <f t="shared" si="29"/>
        <v>190</v>
      </c>
      <c r="H185" s="10" t="s">
        <v>30</v>
      </c>
      <c r="I185" s="31">
        <f t="shared" si="30"/>
        <v>190</v>
      </c>
      <c r="J185" s="9"/>
      <c r="K185" s="32">
        <f t="shared" si="31"/>
        <v>190</v>
      </c>
      <c r="L185" s="33">
        <f t="shared" si="32"/>
        <v>0</v>
      </c>
      <c r="M185" s="35" t="s">
        <v>107</v>
      </c>
      <c r="N185" s="36">
        <f>63+10</f>
        <v>73</v>
      </c>
      <c r="O185" s="123" t="s">
        <v>725</v>
      </c>
      <c r="P185" s="120" t="s">
        <v>133</v>
      </c>
      <c r="Q185" s="37">
        <v>44849</v>
      </c>
      <c r="R185" s="153" t="s">
        <v>107</v>
      </c>
      <c r="S185" s="154">
        <v>63</v>
      </c>
      <c r="T185" s="155" t="s">
        <v>724</v>
      </c>
      <c r="U185" s="156" t="s">
        <v>150</v>
      </c>
      <c r="V185" s="157"/>
      <c r="W185" s="183" t="s">
        <v>460</v>
      </c>
      <c r="X185" s="184">
        <v>54</v>
      </c>
      <c r="Y185" s="185"/>
      <c r="Z185" s="186"/>
      <c r="AA185" s="187"/>
      <c r="AB185" s="24"/>
      <c r="AC185" s="25"/>
      <c r="AD185" s="34" t="str">
        <f t="shared" si="33"/>
        <v/>
      </c>
      <c r="AE185" s="26"/>
      <c r="AF185" s="27"/>
      <c r="AG185" s="28"/>
      <c r="AH185" s="142" t="s">
        <v>961</v>
      </c>
      <c r="AI185" s="142"/>
      <c r="AJ185" s="142"/>
    </row>
    <row r="186" spans="1:36" ht="15" customHeight="1" x14ac:dyDescent="0.15">
      <c r="A186" s="12" t="s">
        <v>8</v>
      </c>
      <c r="B186" s="13" t="s">
        <v>7</v>
      </c>
      <c r="C186" s="14" t="s">
        <v>47</v>
      </c>
      <c r="D186" s="15" t="s">
        <v>726</v>
      </c>
      <c r="E186" s="16" t="s">
        <v>727</v>
      </c>
      <c r="F186" s="17">
        <v>38958</v>
      </c>
      <c r="G186" s="30">
        <f t="shared" si="29"/>
        <v>190</v>
      </c>
      <c r="H186" s="10" t="s">
        <v>30</v>
      </c>
      <c r="I186" s="31">
        <f t="shared" si="30"/>
        <v>190</v>
      </c>
      <c r="J186" s="9"/>
      <c r="K186" s="32">
        <f t="shared" si="31"/>
        <v>0</v>
      </c>
      <c r="L186" s="33">
        <f t="shared" si="32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33"/>
        <v/>
      </c>
      <c r="AE186" s="26"/>
      <c r="AF186" s="27"/>
      <c r="AG186" s="28"/>
      <c r="AH186" s="142" t="s">
        <v>959</v>
      </c>
      <c r="AI186" s="142" t="s">
        <v>960</v>
      </c>
      <c r="AJ186" s="142"/>
    </row>
    <row r="187" spans="1:36" ht="15" customHeight="1" x14ac:dyDescent="0.15">
      <c r="A187" s="12" t="s">
        <v>6</v>
      </c>
      <c r="B187" s="13" t="s">
        <v>7</v>
      </c>
      <c r="C187" s="14" t="s">
        <v>563</v>
      </c>
      <c r="D187" s="15" t="s">
        <v>728</v>
      </c>
      <c r="E187" s="16" t="s">
        <v>729</v>
      </c>
      <c r="F187" s="17">
        <v>33357</v>
      </c>
      <c r="G187" s="30">
        <f t="shared" si="29"/>
        <v>175</v>
      </c>
      <c r="H187" s="10" t="s">
        <v>30</v>
      </c>
      <c r="I187" s="31">
        <f t="shared" si="30"/>
        <v>175</v>
      </c>
      <c r="J187" s="9"/>
      <c r="K187" s="32">
        <f t="shared" si="31"/>
        <v>175</v>
      </c>
      <c r="L187" s="33">
        <f t="shared" si="32"/>
        <v>0</v>
      </c>
      <c r="M187" s="35" t="s">
        <v>107</v>
      </c>
      <c r="N187" s="36">
        <v>90</v>
      </c>
      <c r="O187" s="123" t="s">
        <v>730</v>
      </c>
      <c r="P187" s="120" t="s">
        <v>125</v>
      </c>
      <c r="Q187" s="37">
        <v>44827</v>
      </c>
      <c r="R187" s="153" t="s">
        <v>107</v>
      </c>
      <c r="S187" s="154">
        <v>50</v>
      </c>
      <c r="T187" s="155" t="s">
        <v>731</v>
      </c>
      <c r="U187" s="156" t="s">
        <v>133</v>
      </c>
      <c r="V187" s="157">
        <v>44849</v>
      </c>
      <c r="W187" s="183" t="s">
        <v>107</v>
      </c>
      <c r="X187" s="184">
        <v>35</v>
      </c>
      <c r="Y187" s="185" t="s">
        <v>732</v>
      </c>
      <c r="Z187" s="186" t="s">
        <v>150</v>
      </c>
      <c r="AA187" s="187"/>
      <c r="AB187" s="24"/>
      <c r="AC187" s="25"/>
      <c r="AD187" s="34" t="str">
        <f t="shared" si="33"/>
        <v/>
      </c>
      <c r="AE187" s="26"/>
      <c r="AF187" s="27"/>
      <c r="AG187" s="28"/>
      <c r="AH187" s="142"/>
      <c r="AI187" s="142"/>
      <c r="AJ187" s="142"/>
    </row>
    <row r="188" spans="1:36" ht="15" customHeight="1" x14ac:dyDescent="0.15">
      <c r="A188" s="12" t="s">
        <v>8</v>
      </c>
      <c r="B188" s="13" t="s">
        <v>7</v>
      </c>
      <c r="C188" s="14" t="s">
        <v>704</v>
      </c>
      <c r="D188" s="15" t="s">
        <v>733</v>
      </c>
      <c r="E188" s="16" t="s">
        <v>734</v>
      </c>
      <c r="F188" s="17">
        <v>31482</v>
      </c>
      <c r="G188" s="30">
        <f t="shared" si="29"/>
        <v>190</v>
      </c>
      <c r="H188" s="10" t="s">
        <v>30</v>
      </c>
      <c r="I188" s="31">
        <f t="shared" si="30"/>
        <v>190</v>
      </c>
      <c r="J188" s="9"/>
      <c r="K188" s="32">
        <f t="shared" si="31"/>
        <v>250</v>
      </c>
      <c r="L188" s="33">
        <f t="shared" si="32"/>
        <v>-60</v>
      </c>
      <c r="M188" s="35" t="s">
        <v>107</v>
      </c>
      <c r="N188" s="36">
        <v>250</v>
      </c>
      <c r="O188" s="123" t="s">
        <v>735</v>
      </c>
      <c r="P188" s="120" t="s">
        <v>125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33"/>
        <v/>
      </c>
      <c r="AE188" s="26"/>
      <c r="AF188" s="27"/>
      <c r="AG188" s="28"/>
      <c r="AH188" s="142"/>
      <c r="AI188" s="142"/>
      <c r="AJ188" s="142"/>
    </row>
    <row r="189" spans="1:36" ht="15" customHeight="1" x14ac:dyDescent="0.15">
      <c r="A189" s="12" t="s">
        <v>6</v>
      </c>
      <c r="B189" s="13" t="s">
        <v>7</v>
      </c>
      <c r="C189" s="14" t="s">
        <v>442</v>
      </c>
      <c r="D189" s="15" t="s">
        <v>736</v>
      </c>
      <c r="E189" s="16" t="s">
        <v>737</v>
      </c>
      <c r="F189" s="17">
        <v>42894</v>
      </c>
      <c r="G189" s="30">
        <f t="shared" si="29"/>
        <v>90</v>
      </c>
      <c r="H189" s="10" t="s">
        <v>46</v>
      </c>
      <c r="I189" s="31">
        <f t="shared" si="30"/>
        <v>75</v>
      </c>
      <c r="J189" s="9"/>
      <c r="K189" s="32">
        <f t="shared" si="31"/>
        <v>0</v>
      </c>
      <c r="L189" s="33">
        <f t="shared" si="32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33"/>
        <v/>
      </c>
      <c r="AE189" s="26"/>
      <c r="AF189" s="27"/>
      <c r="AG189" s="28"/>
      <c r="AH189" s="142"/>
      <c r="AI189" s="142"/>
      <c r="AJ189" s="142"/>
    </row>
    <row r="190" spans="1:36" ht="15" customHeight="1" x14ac:dyDescent="0.15">
      <c r="A190" s="12" t="s">
        <v>6</v>
      </c>
      <c r="B190" s="13" t="s">
        <v>7</v>
      </c>
      <c r="C190" s="14" t="s">
        <v>563</v>
      </c>
      <c r="D190" s="15" t="s">
        <v>738</v>
      </c>
      <c r="E190" s="16" t="s">
        <v>739</v>
      </c>
      <c r="F190" s="17">
        <v>26485</v>
      </c>
      <c r="G190" s="30">
        <f t="shared" si="29"/>
        <v>175</v>
      </c>
      <c r="H190" s="10" t="s">
        <v>30</v>
      </c>
      <c r="I190" s="31">
        <f t="shared" si="30"/>
        <v>175</v>
      </c>
      <c r="J190" s="9"/>
      <c r="K190" s="32">
        <f t="shared" si="31"/>
        <v>175</v>
      </c>
      <c r="L190" s="33">
        <f t="shared" si="32"/>
        <v>0</v>
      </c>
      <c r="M190" s="35" t="s">
        <v>107</v>
      </c>
      <c r="N190" s="36">
        <v>87.5</v>
      </c>
      <c r="O190" s="123" t="s">
        <v>740</v>
      </c>
      <c r="P190" s="120" t="s">
        <v>125</v>
      </c>
      <c r="Q190" s="37">
        <v>44842</v>
      </c>
      <c r="R190" s="153" t="s">
        <v>107</v>
      </c>
      <c r="S190" s="154">
        <v>87.5</v>
      </c>
      <c r="T190" s="155" t="s">
        <v>741</v>
      </c>
      <c r="U190" s="156" t="s">
        <v>978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33"/>
        <v/>
      </c>
      <c r="AE190" s="26"/>
      <c r="AF190" s="27"/>
      <c r="AG190" s="28"/>
      <c r="AH190" s="142" t="s">
        <v>1058</v>
      </c>
      <c r="AI190" s="142"/>
      <c r="AJ190" s="142"/>
    </row>
    <row r="191" spans="1:36" ht="15" customHeight="1" x14ac:dyDescent="0.15">
      <c r="A191" s="12" t="s">
        <v>8</v>
      </c>
      <c r="B191" s="13" t="s">
        <v>7</v>
      </c>
      <c r="C191" s="14" t="s">
        <v>47</v>
      </c>
      <c r="D191" s="15" t="s">
        <v>742</v>
      </c>
      <c r="E191" s="16" t="s">
        <v>743</v>
      </c>
      <c r="F191" s="17">
        <v>40986</v>
      </c>
      <c r="G191" s="30">
        <f t="shared" si="29"/>
        <v>160</v>
      </c>
      <c r="H191" s="10" t="s">
        <v>30</v>
      </c>
      <c r="I191" s="31">
        <f t="shared" si="30"/>
        <v>160</v>
      </c>
      <c r="J191" s="9"/>
      <c r="K191" s="32">
        <f t="shared" si="31"/>
        <v>160</v>
      </c>
      <c r="L191" s="33">
        <f t="shared" si="32"/>
        <v>0</v>
      </c>
      <c r="M191" s="35" t="s">
        <v>107</v>
      </c>
      <c r="N191" s="36">
        <v>160</v>
      </c>
      <c r="O191" s="123" t="s">
        <v>744</v>
      </c>
      <c r="P191" s="120" t="s">
        <v>125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33"/>
        <v/>
      </c>
      <c r="AE191" s="26"/>
      <c r="AF191" s="27"/>
      <c r="AG191" s="28"/>
      <c r="AH191" s="142" t="s">
        <v>945</v>
      </c>
      <c r="AI191" s="142"/>
      <c r="AJ191" s="142"/>
    </row>
    <row r="192" spans="1:36" ht="15" customHeight="1" x14ac:dyDescent="0.15">
      <c r="A192" s="12" t="s">
        <v>6</v>
      </c>
      <c r="B192" s="13" t="s">
        <v>7</v>
      </c>
      <c r="C192" s="14" t="s">
        <v>47</v>
      </c>
      <c r="D192" s="15" t="s">
        <v>745</v>
      </c>
      <c r="E192" s="16" t="s">
        <v>746</v>
      </c>
      <c r="F192" s="17">
        <v>30771</v>
      </c>
      <c r="G192" s="30">
        <f t="shared" si="29"/>
        <v>220</v>
      </c>
      <c r="H192" s="10" t="s">
        <v>30</v>
      </c>
      <c r="I192" s="31">
        <f t="shared" si="30"/>
        <v>220</v>
      </c>
      <c r="J192" s="9"/>
      <c r="K192" s="32">
        <f t="shared" si="31"/>
        <v>0</v>
      </c>
      <c r="L192" s="33">
        <f t="shared" si="32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33"/>
        <v/>
      </c>
      <c r="AE192" s="26"/>
      <c r="AF192" s="27"/>
      <c r="AG192" s="28"/>
      <c r="AH192" s="142" t="s">
        <v>969</v>
      </c>
      <c r="AI192" s="142"/>
      <c r="AJ192" s="142"/>
    </row>
    <row r="193" spans="1:36" ht="15" customHeight="1" x14ac:dyDescent="0.15">
      <c r="A193" s="12" t="s">
        <v>6</v>
      </c>
      <c r="B193" s="13" t="s">
        <v>7</v>
      </c>
      <c r="C193" s="14" t="s">
        <v>563</v>
      </c>
      <c r="D193" s="15" t="s">
        <v>747</v>
      </c>
      <c r="E193" s="16" t="s">
        <v>599</v>
      </c>
      <c r="F193" s="17">
        <v>35054</v>
      </c>
      <c r="G193" s="30">
        <f t="shared" si="29"/>
        <v>175</v>
      </c>
      <c r="H193" s="10" t="s">
        <v>30</v>
      </c>
      <c r="I193" s="31">
        <f t="shared" si="30"/>
        <v>175</v>
      </c>
      <c r="J193" s="9"/>
      <c r="K193" s="32">
        <f t="shared" si="31"/>
        <v>175</v>
      </c>
      <c r="L193" s="33">
        <f t="shared" si="32"/>
        <v>0</v>
      </c>
      <c r="M193" s="35" t="s">
        <v>107</v>
      </c>
      <c r="N193" s="36">
        <v>175</v>
      </c>
      <c r="O193" s="123" t="s">
        <v>748</v>
      </c>
      <c r="P193" s="120" t="s">
        <v>125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33"/>
        <v/>
      </c>
      <c r="AE193" s="26"/>
      <c r="AF193" s="27"/>
      <c r="AG193" s="28"/>
      <c r="AH193" s="142" t="s">
        <v>1048</v>
      </c>
      <c r="AI193" s="142"/>
      <c r="AJ193" s="142"/>
    </row>
    <row r="194" spans="1:36" ht="15" customHeight="1" x14ac:dyDescent="0.15">
      <c r="A194" s="12" t="s">
        <v>6</v>
      </c>
      <c r="B194" s="13" t="s">
        <v>7</v>
      </c>
      <c r="C194" s="14" t="s">
        <v>47</v>
      </c>
      <c r="D194" s="15" t="s">
        <v>808</v>
      </c>
      <c r="E194" s="16" t="s">
        <v>809</v>
      </c>
      <c r="F194" s="17">
        <v>41969</v>
      </c>
      <c r="G194" s="30">
        <f t="shared" si="29"/>
        <v>145</v>
      </c>
      <c r="H194" s="10" t="s">
        <v>30</v>
      </c>
      <c r="I194" s="31">
        <f t="shared" si="30"/>
        <v>145</v>
      </c>
      <c r="J194" s="9"/>
      <c r="K194" s="32">
        <f t="shared" si="31"/>
        <v>145</v>
      </c>
      <c r="L194" s="33">
        <f t="shared" si="32"/>
        <v>0</v>
      </c>
      <c r="M194" s="35" t="s">
        <v>107</v>
      </c>
      <c r="N194" s="36">
        <v>145</v>
      </c>
      <c r="O194" s="123" t="s">
        <v>810</v>
      </c>
      <c r="P194" s="120" t="s">
        <v>125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33"/>
        <v/>
      </c>
      <c r="AE194" s="26"/>
      <c r="AF194" s="27"/>
      <c r="AG194" s="28"/>
      <c r="AH194" s="142" t="s">
        <v>1055</v>
      </c>
      <c r="AI194" s="142"/>
      <c r="AJ194" s="142"/>
    </row>
    <row r="195" spans="1:36" s="3" customFormat="1" ht="15" customHeight="1" x14ac:dyDescent="0.15">
      <c r="A195" s="12" t="s">
        <v>8</v>
      </c>
      <c r="B195" s="13" t="s">
        <v>7</v>
      </c>
      <c r="C195" s="14" t="s">
        <v>47</v>
      </c>
      <c r="D195" s="15" t="s">
        <v>751</v>
      </c>
      <c r="E195" s="16" t="s">
        <v>113</v>
      </c>
      <c r="F195" s="17">
        <v>36368</v>
      </c>
      <c r="G195" s="30">
        <f t="shared" si="29"/>
        <v>220</v>
      </c>
      <c r="H195" s="10" t="s">
        <v>30</v>
      </c>
      <c r="I195" s="31">
        <f t="shared" si="30"/>
        <v>220</v>
      </c>
      <c r="J195" s="9"/>
      <c r="K195" s="32">
        <f t="shared" si="31"/>
        <v>220</v>
      </c>
      <c r="L195" s="33">
        <f t="shared" si="32"/>
        <v>0</v>
      </c>
      <c r="M195" s="35" t="s">
        <v>107</v>
      </c>
      <c r="N195" s="36">
        <v>110</v>
      </c>
      <c r="O195" s="123" t="s">
        <v>755</v>
      </c>
      <c r="P195" s="120" t="s">
        <v>133</v>
      </c>
      <c r="Q195" s="37">
        <v>44849</v>
      </c>
      <c r="R195" s="153" t="s">
        <v>107</v>
      </c>
      <c r="S195" s="154">
        <v>50</v>
      </c>
      <c r="T195" s="155" t="s">
        <v>756</v>
      </c>
      <c r="U195" s="156" t="s">
        <v>150</v>
      </c>
      <c r="V195" s="157"/>
      <c r="W195" s="183" t="s">
        <v>107</v>
      </c>
      <c r="X195" s="184">
        <v>60</v>
      </c>
      <c r="Y195" s="185" t="s">
        <v>757</v>
      </c>
      <c r="Z195" s="186" t="s">
        <v>151</v>
      </c>
      <c r="AA195" s="187"/>
      <c r="AB195" s="24"/>
      <c r="AC195" s="25"/>
      <c r="AD195" s="34" t="str">
        <f t="shared" si="33"/>
        <v/>
      </c>
      <c r="AE195" s="26"/>
      <c r="AF195" s="27"/>
      <c r="AG195" s="28"/>
      <c r="AH195" s="142" t="s">
        <v>951</v>
      </c>
      <c r="AI195" s="142"/>
      <c r="AJ195" s="142"/>
    </row>
    <row r="196" spans="1:36" s="3" customFormat="1" ht="15" customHeight="1" x14ac:dyDescent="0.15">
      <c r="A196" s="12" t="s">
        <v>8</v>
      </c>
      <c r="B196" s="13" t="s">
        <v>7</v>
      </c>
      <c r="C196" s="14" t="s">
        <v>704</v>
      </c>
      <c r="D196" s="15" t="s">
        <v>752</v>
      </c>
      <c r="E196" s="16" t="s">
        <v>753</v>
      </c>
      <c r="F196" s="17">
        <v>26811</v>
      </c>
      <c r="G196" s="30">
        <f t="shared" si="29"/>
        <v>190</v>
      </c>
      <c r="H196" s="10" t="s">
        <v>46</v>
      </c>
      <c r="I196" s="31">
        <f t="shared" si="30"/>
        <v>175</v>
      </c>
      <c r="J196" s="9"/>
      <c r="K196" s="32">
        <f t="shared" si="31"/>
        <v>160</v>
      </c>
      <c r="L196" s="33">
        <f t="shared" si="32"/>
        <v>15</v>
      </c>
      <c r="M196" s="35" t="s">
        <v>107</v>
      </c>
      <c r="N196" s="36">
        <v>160</v>
      </c>
      <c r="O196" s="123" t="s">
        <v>754</v>
      </c>
      <c r="P196" s="120" t="s">
        <v>125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33"/>
        <v/>
      </c>
      <c r="AE196" s="26"/>
      <c r="AF196" s="27"/>
      <c r="AG196" s="28"/>
      <c r="AH196" s="142"/>
      <c r="AI196" s="142"/>
      <c r="AJ196" s="142"/>
    </row>
    <row r="197" spans="1:36" ht="15" customHeight="1" x14ac:dyDescent="0.15">
      <c r="A197" s="12" t="s">
        <v>6</v>
      </c>
      <c r="B197" s="13" t="s">
        <v>7</v>
      </c>
      <c r="C197" s="14" t="s">
        <v>563</v>
      </c>
      <c r="D197" s="15" t="s">
        <v>758</v>
      </c>
      <c r="E197" s="16" t="s">
        <v>759</v>
      </c>
      <c r="F197" s="17">
        <v>36732</v>
      </c>
      <c r="G197" s="30">
        <f t="shared" si="29"/>
        <v>175</v>
      </c>
      <c r="H197" s="10" t="s">
        <v>30</v>
      </c>
      <c r="I197" s="31">
        <f t="shared" si="30"/>
        <v>175</v>
      </c>
      <c r="J197" s="9"/>
      <c r="K197" s="32">
        <f t="shared" si="31"/>
        <v>335</v>
      </c>
      <c r="L197" s="33">
        <f t="shared" si="32"/>
        <v>-160</v>
      </c>
      <c r="M197" s="35" t="s">
        <v>107</v>
      </c>
      <c r="N197" s="36">
        <v>335</v>
      </c>
      <c r="O197" s="123" t="s">
        <v>761</v>
      </c>
      <c r="P197" s="120" t="s">
        <v>125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33"/>
        <v/>
      </c>
      <c r="AE197" s="26"/>
      <c r="AF197" s="27"/>
      <c r="AG197" s="28"/>
      <c r="AH197" s="142" t="s">
        <v>1052</v>
      </c>
      <c r="AI197" s="142"/>
      <c r="AJ197" s="142"/>
    </row>
    <row r="198" spans="1:36" ht="15" customHeight="1" x14ac:dyDescent="0.15">
      <c r="A198" s="12" t="s">
        <v>6</v>
      </c>
      <c r="B198" s="13" t="s">
        <v>7</v>
      </c>
      <c r="C198" s="14" t="s">
        <v>563</v>
      </c>
      <c r="D198" s="15" t="s">
        <v>758</v>
      </c>
      <c r="E198" s="16" t="s">
        <v>760</v>
      </c>
      <c r="F198" s="17">
        <v>24208</v>
      </c>
      <c r="G198" s="30">
        <f t="shared" si="29"/>
        <v>175</v>
      </c>
      <c r="H198" s="10" t="s">
        <v>46</v>
      </c>
      <c r="I198" s="31">
        <f t="shared" si="30"/>
        <v>160</v>
      </c>
      <c r="J198" s="9"/>
      <c r="K198" s="32">
        <f t="shared" si="31"/>
        <v>0</v>
      </c>
      <c r="L198" s="33">
        <f t="shared" si="32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33"/>
        <v/>
      </c>
      <c r="AE198" s="26"/>
      <c r="AF198" s="27"/>
      <c r="AG198" s="28"/>
      <c r="AH198" s="142" t="s">
        <v>1051</v>
      </c>
      <c r="AI198" s="142"/>
      <c r="AJ198" s="142"/>
    </row>
    <row r="199" spans="1:36" ht="15" customHeight="1" x14ac:dyDescent="0.15">
      <c r="A199" s="12" t="s">
        <v>8</v>
      </c>
      <c r="B199" s="13" t="s">
        <v>7</v>
      </c>
      <c r="C199" s="14" t="s">
        <v>704</v>
      </c>
      <c r="D199" s="15" t="s">
        <v>762</v>
      </c>
      <c r="E199" s="16" t="s">
        <v>763</v>
      </c>
      <c r="F199" s="17">
        <v>28189</v>
      </c>
      <c r="G199" s="30">
        <f t="shared" si="29"/>
        <v>190</v>
      </c>
      <c r="H199" s="10" t="s">
        <v>30</v>
      </c>
      <c r="I199" s="31">
        <f t="shared" si="30"/>
        <v>190</v>
      </c>
      <c r="J199" s="9"/>
      <c r="K199" s="32">
        <f t="shared" si="31"/>
        <v>175</v>
      </c>
      <c r="L199" s="33">
        <f t="shared" si="32"/>
        <v>15</v>
      </c>
      <c r="M199" s="35" t="s">
        <v>107</v>
      </c>
      <c r="N199" s="36">
        <v>175</v>
      </c>
      <c r="O199" s="123" t="s">
        <v>764</v>
      </c>
      <c r="P199" s="120" t="s">
        <v>125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33"/>
        <v/>
      </c>
      <c r="AE199" s="26"/>
      <c r="AF199" s="27"/>
      <c r="AG199" s="28"/>
      <c r="AH199" s="142"/>
      <c r="AI199" s="142"/>
      <c r="AJ199" s="142"/>
    </row>
    <row r="200" spans="1:36" ht="15" customHeight="1" x14ac:dyDescent="0.15">
      <c r="A200" s="12" t="s">
        <v>8</v>
      </c>
      <c r="B200" s="13" t="s">
        <v>7</v>
      </c>
      <c r="C200" s="14" t="s">
        <v>47</v>
      </c>
      <c r="D200" s="15" t="s">
        <v>373</v>
      </c>
      <c r="E200" s="16" t="s">
        <v>818</v>
      </c>
      <c r="F200" s="17">
        <v>40178</v>
      </c>
      <c r="G200" s="30">
        <f t="shared" si="29"/>
        <v>170</v>
      </c>
      <c r="H200" s="10" t="s">
        <v>30</v>
      </c>
      <c r="I200" s="31">
        <f t="shared" si="30"/>
        <v>170</v>
      </c>
      <c r="J200" s="9"/>
      <c r="K200" s="32">
        <f t="shared" si="31"/>
        <v>170</v>
      </c>
      <c r="L200" s="33">
        <f t="shared" si="32"/>
        <v>0</v>
      </c>
      <c r="M200" s="35" t="s">
        <v>107</v>
      </c>
      <c r="N200" s="36">
        <v>120</v>
      </c>
      <c r="O200" s="123" t="s">
        <v>765</v>
      </c>
      <c r="P200" s="120" t="s">
        <v>125</v>
      </c>
      <c r="Q200" s="37">
        <v>44827</v>
      </c>
      <c r="R200" s="153" t="s">
        <v>460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33"/>
        <v/>
      </c>
      <c r="AE200" s="26"/>
      <c r="AF200" s="27"/>
      <c r="AG200" s="28"/>
      <c r="AH200" s="142"/>
      <c r="AI200" s="142"/>
      <c r="AJ200" s="142"/>
    </row>
    <row r="201" spans="1:36" ht="15" customHeight="1" x14ac:dyDescent="0.15">
      <c r="A201" s="12" t="s">
        <v>8</v>
      </c>
      <c r="B201" s="13" t="s">
        <v>7</v>
      </c>
      <c r="C201" s="14" t="s">
        <v>47</v>
      </c>
      <c r="D201" s="15" t="s">
        <v>766</v>
      </c>
      <c r="E201" s="16" t="s">
        <v>767</v>
      </c>
      <c r="F201" s="17">
        <v>40513</v>
      </c>
      <c r="G201" s="30">
        <f t="shared" si="29"/>
        <v>170</v>
      </c>
      <c r="H201" s="10" t="s">
        <v>30</v>
      </c>
      <c r="I201" s="31">
        <f t="shared" si="30"/>
        <v>170</v>
      </c>
      <c r="J201" s="9"/>
      <c r="K201" s="32">
        <f t="shared" si="31"/>
        <v>170</v>
      </c>
      <c r="L201" s="33">
        <f t="shared" si="32"/>
        <v>0</v>
      </c>
      <c r="M201" s="35" t="s">
        <v>186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33"/>
        <v/>
      </c>
      <c r="AE201" s="26"/>
      <c r="AF201" s="27"/>
      <c r="AG201" s="28"/>
      <c r="AH201" s="142" t="s">
        <v>1002</v>
      </c>
      <c r="AI201" s="142" t="s">
        <v>1003</v>
      </c>
      <c r="AJ201" s="142"/>
    </row>
    <row r="202" spans="1:36" ht="15" customHeight="1" x14ac:dyDescent="0.15">
      <c r="A202" s="12" t="s">
        <v>8</v>
      </c>
      <c r="B202" s="13" t="s">
        <v>7</v>
      </c>
      <c r="C202" s="14" t="s">
        <v>47</v>
      </c>
      <c r="D202" s="15" t="s">
        <v>768</v>
      </c>
      <c r="E202" s="16" t="s">
        <v>769</v>
      </c>
      <c r="F202" s="17">
        <v>39261</v>
      </c>
      <c r="G202" s="30">
        <f t="shared" si="29"/>
        <v>190</v>
      </c>
      <c r="H202" s="10" t="s">
        <v>30</v>
      </c>
      <c r="I202" s="31">
        <f t="shared" si="30"/>
        <v>190</v>
      </c>
      <c r="J202" s="9"/>
      <c r="K202" s="32">
        <f t="shared" si="31"/>
        <v>190</v>
      </c>
      <c r="L202" s="33">
        <f t="shared" si="32"/>
        <v>0</v>
      </c>
      <c r="M202" s="35" t="s">
        <v>107</v>
      </c>
      <c r="N202" s="36">
        <v>190</v>
      </c>
      <c r="O202" s="123" t="s">
        <v>770</v>
      </c>
      <c r="P202" s="120" t="s">
        <v>125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33"/>
        <v/>
      </c>
      <c r="AE202" s="26"/>
      <c r="AF202" s="27"/>
      <c r="AG202" s="28"/>
      <c r="AH202" s="142" t="s">
        <v>1046</v>
      </c>
      <c r="AI202" s="142"/>
      <c r="AJ202" s="142"/>
    </row>
    <row r="203" spans="1:36" s="3" customFormat="1" ht="15" customHeight="1" x14ac:dyDescent="0.15">
      <c r="A203" s="12" t="s">
        <v>8</v>
      </c>
      <c r="B203" s="13" t="s">
        <v>7</v>
      </c>
      <c r="C203" s="14" t="s">
        <v>47</v>
      </c>
      <c r="D203" s="15" t="s">
        <v>749</v>
      </c>
      <c r="E203" s="16" t="s">
        <v>771</v>
      </c>
      <c r="F203" s="17">
        <v>40468</v>
      </c>
      <c r="G203" s="30">
        <f t="shared" si="29"/>
        <v>170</v>
      </c>
      <c r="H203" s="10" t="s">
        <v>30</v>
      </c>
      <c r="I203" s="31">
        <f t="shared" si="30"/>
        <v>170</v>
      </c>
      <c r="J203" s="9"/>
      <c r="K203" s="32">
        <f t="shared" si="31"/>
        <v>170</v>
      </c>
      <c r="L203" s="33">
        <f t="shared" si="32"/>
        <v>0</v>
      </c>
      <c r="M203" s="35" t="s">
        <v>107</v>
      </c>
      <c r="N203" s="36">
        <v>170</v>
      </c>
      <c r="O203" s="123" t="s">
        <v>772</v>
      </c>
      <c r="P203" s="120" t="s">
        <v>125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33"/>
        <v/>
      </c>
      <c r="AE203" s="26"/>
      <c r="AF203" s="27"/>
      <c r="AG203" s="28"/>
      <c r="AH203" s="142" t="s">
        <v>950</v>
      </c>
      <c r="AI203" s="142"/>
      <c r="AJ203" s="142"/>
    </row>
    <row r="204" spans="1:36" s="3" customFormat="1" ht="15" customHeight="1" x14ac:dyDescent="0.15">
      <c r="A204" s="12" t="s">
        <v>8</v>
      </c>
      <c r="B204" s="13" t="s">
        <v>7</v>
      </c>
      <c r="C204" s="14" t="s">
        <v>47</v>
      </c>
      <c r="D204" s="15" t="s">
        <v>773</v>
      </c>
      <c r="E204" s="16" t="s">
        <v>774</v>
      </c>
      <c r="F204" s="17">
        <v>39268</v>
      </c>
      <c r="G204" s="30">
        <f t="shared" si="29"/>
        <v>190</v>
      </c>
      <c r="H204" s="10" t="s">
        <v>30</v>
      </c>
      <c r="I204" s="31">
        <f t="shared" si="30"/>
        <v>190</v>
      </c>
      <c r="J204" s="9" t="s">
        <v>775</v>
      </c>
      <c r="K204" s="32">
        <f t="shared" si="31"/>
        <v>190</v>
      </c>
      <c r="L204" s="33">
        <f t="shared" si="32"/>
        <v>0</v>
      </c>
      <c r="M204" s="35" t="s">
        <v>186</v>
      </c>
      <c r="N204" s="36">
        <v>140</v>
      </c>
      <c r="O204" s="123"/>
      <c r="P204" s="120"/>
      <c r="Q204" s="37">
        <v>44831</v>
      </c>
      <c r="R204" s="153" t="s">
        <v>460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33"/>
        <v/>
      </c>
      <c r="AE204" s="26"/>
      <c r="AF204" s="27"/>
      <c r="AG204" s="28"/>
      <c r="AH204" s="142" t="s">
        <v>944</v>
      </c>
      <c r="AI204" s="142"/>
      <c r="AJ204" s="142"/>
    </row>
    <row r="205" spans="1:36" s="3" customFormat="1" ht="15" customHeight="1" x14ac:dyDescent="0.15">
      <c r="A205" s="12" t="s">
        <v>6</v>
      </c>
      <c r="B205" s="13" t="s">
        <v>7</v>
      </c>
      <c r="C205" s="14" t="s">
        <v>47</v>
      </c>
      <c r="D205" s="15" t="s">
        <v>776</v>
      </c>
      <c r="E205" s="16" t="s">
        <v>777</v>
      </c>
      <c r="F205" s="17">
        <v>39960</v>
      </c>
      <c r="G205" s="30">
        <f t="shared" si="29"/>
        <v>170</v>
      </c>
      <c r="H205" s="10" t="s">
        <v>30</v>
      </c>
      <c r="I205" s="31">
        <f t="shared" si="30"/>
        <v>170</v>
      </c>
      <c r="J205" s="9"/>
      <c r="K205" s="32">
        <f t="shared" si="31"/>
        <v>170</v>
      </c>
      <c r="L205" s="33">
        <f t="shared" si="32"/>
        <v>0</v>
      </c>
      <c r="M205" s="35" t="s">
        <v>107</v>
      </c>
      <c r="N205" s="36">
        <v>60</v>
      </c>
      <c r="O205" s="123" t="s">
        <v>778</v>
      </c>
      <c r="P205" s="120" t="s">
        <v>125</v>
      </c>
      <c r="Q205" s="37">
        <v>44827</v>
      </c>
      <c r="R205" s="153" t="s">
        <v>107</v>
      </c>
      <c r="S205" s="154">
        <v>60</v>
      </c>
      <c r="T205" s="155" t="s">
        <v>779</v>
      </c>
      <c r="U205" s="156" t="s">
        <v>133</v>
      </c>
      <c r="V205" s="157">
        <v>44849</v>
      </c>
      <c r="W205" s="183" t="s">
        <v>107</v>
      </c>
      <c r="X205" s="184">
        <v>50</v>
      </c>
      <c r="Y205" s="185" t="s">
        <v>822</v>
      </c>
      <c r="Z205" s="186" t="s">
        <v>150</v>
      </c>
      <c r="AA205" s="187"/>
      <c r="AB205" s="24"/>
      <c r="AC205" s="25"/>
      <c r="AD205" s="34" t="str">
        <f t="shared" si="33"/>
        <v/>
      </c>
      <c r="AE205" s="26"/>
      <c r="AF205" s="27"/>
      <c r="AG205" s="28"/>
      <c r="AH205" s="142" t="s">
        <v>962</v>
      </c>
      <c r="AI205" s="142"/>
      <c r="AJ205" s="142"/>
    </row>
    <row r="206" spans="1:36" s="3" customFormat="1" ht="15" customHeight="1" x14ac:dyDescent="0.15">
      <c r="A206" s="12" t="s">
        <v>6</v>
      </c>
      <c r="B206" s="13" t="s">
        <v>7</v>
      </c>
      <c r="C206" s="14" t="s">
        <v>47</v>
      </c>
      <c r="D206" s="15" t="s">
        <v>708</v>
      </c>
      <c r="E206" s="16" t="s">
        <v>780</v>
      </c>
      <c r="F206" s="17">
        <v>40325</v>
      </c>
      <c r="G206" s="30">
        <f t="shared" si="29"/>
        <v>170</v>
      </c>
      <c r="H206" s="10" t="s">
        <v>30</v>
      </c>
      <c r="I206" s="31">
        <f t="shared" si="30"/>
        <v>170</v>
      </c>
      <c r="J206" s="9"/>
      <c r="K206" s="32">
        <f t="shared" si="31"/>
        <v>170</v>
      </c>
      <c r="L206" s="33">
        <f t="shared" si="32"/>
        <v>0</v>
      </c>
      <c r="M206" s="35" t="s">
        <v>107</v>
      </c>
      <c r="N206" s="36">
        <v>50</v>
      </c>
      <c r="O206" s="123" t="s">
        <v>782</v>
      </c>
      <c r="P206" s="120" t="s">
        <v>150</v>
      </c>
      <c r="Q206" s="37"/>
      <c r="R206" s="153" t="s">
        <v>107</v>
      </c>
      <c r="S206" s="154">
        <v>50</v>
      </c>
      <c r="T206" s="155" t="s">
        <v>783</v>
      </c>
      <c r="U206" s="156" t="s">
        <v>151</v>
      </c>
      <c r="V206" s="157"/>
      <c r="W206" s="183" t="s">
        <v>107</v>
      </c>
      <c r="X206" s="184">
        <v>70</v>
      </c>
      <c r="Y206" s="185" t="s">
        <v>781</v>
      </c>
      <c r="Z206" s="186" t="s">
        <v>216</v>
      </c>
      <c r="AA206" s="187"/>
      <c r="AB206" s="24"/>
      <c r="AC206" s="25"/>
      <c r="AD206" s="34" t="str">
        <f t="shared" si="33"/>
        <v/>
      </c>
      <c r="AE206" s="26"/>
      <c r="AF206" s="27"/>
      <c r="AG206" s="28"/>
      <c r="AH206" s="142" t="s">
        <v>1015</v>
      </c>
      <c r="AI206" s="142"/>
      <c r="AJ206" s="142"/>
    </row>
    <row r="207" spans="1:36" s="3" customFormat="1" ht="15" customHeight="1" x14ac:dyDescent="0.15">
      <c r="A207" s="12" t="s">
        <v>6</v>
      </c>
      <c r="B207" s="13" t="s">
        <v>7</v>
      </c>
      <c r="C207" s="14" t="s">
        <v>47</v>
      </c>
      <c r="D207" s="15" t="s">
        <v>784</v>
      </c>
      <c r="E207" s="16" t="s">
        <v>701</v>
      </c>
      <c r="F207" s="17">
        <v>39567</v>
      </c>
      <c r="G207" s="30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30</v>
      </c>
      <c r="I207" s="31">
        <f t="shared" ref="I207:I238" si="35">IF(OR(H207="Non",H207=""),G207,MAX(0,G207-15))</f>
        <v>170</v>
      </c>
      <c r="J207" s="9"/>
      <c r="K207" s="32">
        <f t="shared" ref="K207:K238" si="36">SUM(N207,S207,X207)</f>
        <v>170</v>
      </c>
      <c r="L207" s="33">
        <f t="shared" ref="L207:L238" si="37">IF(D207="","",I207-K207)</f>
        <v>0</v>
      </c>
      <c r="M207" s="35" t="s">
        <v>186</v>
      </c>
      <c r="N207" s="36">
        <v>70</v>
      </c>
      <c r="O207" s="123"/>
      <c r="P207" s="120"/>
      <c r="Q207" s="37">
        <v>44831</v>
      </c>
      <c r="R207" s="153" t="s">
        <v>186</v>
      </c>
      <c r="S207" s="154">
        <v>50</v>
      </c>
      <c r="T207" s="155"/>
      <c r="U207" s="156"/>
      <c r="V207" s="157"/>
      <c r="W207" s="183" t="s">
        <v>460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8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965</v>
      </c>
      <c r="AI207" s="142"/>
      <c r="AJ207" s="142"/>
    </row>
    <row r="208" spans="1:36" s="3" customFormat="1" ht="15" customHeight="1" x14ac:dyDescent="0.15">
      <c r="A208" s="12" t="s">
        <v>8</v>
      </c>
      <c r="B208" s="13" t="s">
        <v>7</v>
      </c>
      <c r="C208" s="14" t="s">
        <v>47</v>
      </c>
      <c r="D208" s="15" t="s">
        <v>760</v>
      </c>
      <c r="E208" s="16" t="s">
        <v>785</v>
      </c>
      <c r="F208" s="17">
        <v>34476</v>
      </c>
      <c r="G208" s="30">
        <f t="shared" si="34"/>
        <v>220</v>
      </c>
      <c r="H208" s="10" t="s">
        <v>30</v>
      </c>
      <c r="I208" s="31">
        <f t="shared" si="35"/>
        <v>220</v>
      </c>
      <c r="J208" s="9"/>
      <c r="K208" s="32">
        <f t="shared" si="36"/>
        <v>220</v>
      </c>
      <c r="L208" s="33">
        <f t="shared" si="37"/>
        <v>0</v>
      </c>
      <c r="M208" s="35" t="s">
        <v>107</v>
      </c>
      <c r="N208" s="36">
        <v>110</v>
      </c>
      <c r="O208" s="123" t="s">
        <v>786</v>
      </c>
      <c r="P208" s="120" t="s">
        <v>125</v>
      </c>
      <c r="Q208" s="37">
        <v>44827</v>
      </c>
      <c r="R208" s="153" t="s">
        <v>107</v>
      </c>
      <c r="S208" s="154">
        <v>55</v>
      </c>
      <c r="T208" s="155" t="s">
        <v>787</v>
      </c>
      <c r="U208" s="156" t="s">
        <v>133</v>
      </c>
      <c r="V208" s="157">
        <v>44849</v>
      </c>
      <c r="W208" s="183" t="s">
        <v>107</v>
      </c>
      <c r="X208" s="184">
        <v>55</v>
      </c>
      <c r="Y208" s="185" t="s">
        <v>788</v>
      </c>
      <c r="Z208" s="186" t="s">
        <v>150</v>
      </c>
      <c r="AA208" s="187"/>
      <c r="AB208" s="24"/>
      <c r="AC208" s="25"/>
      <c r="AD208" s="34" t="str">
        <f t="shared" si="38"/>
        <v/>
      </c>
      <c r="AE208" s="26"/>
      <c r="AF208" s="27"/>
      <c r="AG208" s="28"/>
      <c r="AH208" s="142" t="s">
        <v>947</v>
      </c>
      <c r="AI208" s="142"/>
      <c r="AJ208" s="142"/>
    </row>
    <row r="209" spans="1:36" s="3" customFormat="1" ht="15" customHeight="1" x14ac:dyDescent="0.15">
      <c r="A209" s="12" t="s">
        <v>6</v>
      </c>
      <c r="B209" s="13" t="s">
        <v>7</v>
      </c>
      <c r="C209" s="14" t="s">
        <v>47</v>
      </c>
      <c r="D209" s="15" t="s">
        <v>789</v>
      </c>
      <c r="E209" s="16" t="s">
        <v>790</v>
      </c>
      <c r="F209" s="17">
        <v>41054</v>
      </c>
      <c r="G209" s="30">
        <f t="shared" si="34"/>
        <v>160</v>
      </c>
      <c r="H209" s="10" t="s">
        <v>30</v>
      </c>
      <c r="I209" s="31">
        <f t="shared" si="35"/>
        <v>160</v>
      </c>
      <c r="J209" s="9"/>
      <c r="K209" s="32">
        <f t="shared" si="36"/>
        <v>160</v>
      </c>
      <c r="L209" s="33">
        <f t="shared" si="37"/>
        <v>0</v>
      </c>
      <c r="M209" s="35" t="s">
        <v>107</v>
      </c>
      <c r="N209" s="36">
        <v>160</v>
      </c>
      <c r="O209" s="123" t="s">
        <v>791</v>
      </c>
      <c r="P209" s="120" t="s">
        <v>125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8"/>
        <v/>
      </c>
      <c r="AE209" s="26"/>
      <c r="AF209" s="27"/>
      <c r="AG209" s="28"/>
      <c r="AH209" s="142" t="s">
        <v>954</v>
      </c>
      <c r="AI209" s="142" t="s">
        <v>955</v>
      </c>
      <c r="AJ209" s="142"/>
    </row>
    <row r="210" spans="1:36" s="3" customFormat="1" ht="15" customHeight="1" x14ac:dyDescent="0.15">
      <c r="A210" s="12" t="s">
        <v>6</v>
      </c>
      <c r="B210" s="13" t="s">
        <v>7</v>
      </c>
      <c r="C210" s="14" t="s">
        <v>563</v>
      </c>
      <c r="D210" s="15" t="s">
        <v>565</v>
      </c>
      <c r="E210" s="16" t="s">
        <v>792</v>
      </c>
      <c r="F210" s="17">
        <v>32642</v>
      </c>
      <c r="G210" s="30">
        <f t="shared" si="34"/>
        <v>175</v>
      </c>
      <c r="H210" s="10" t="s">
        <v>30</v>
      </c>
      <c r="I210" s="31">
        <f t="shared" si="35"/>
        <v>175</v>
      </c>
      <c r="J210" s="9"/>
      <c r="K210" s="32">
        <f t="shared" si="36"/>
        <v>175</v>
      </c>
      <c r="L210" s="33">
        <f t="shared" si="37"/>
        <v>0</v>
      </c>
      <c r="M210" s="35" t="s">
        <v>107</v>
      </c>
      <c r="N210" s="36">
        <v>175</v>
      </c>
      <c r="O210" s="123" t="s">
        <v>793</v>
      </c>
      <c r="P210" s="120" t="s">
        <v>125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8"/>
        <v/>
      </c>
      <c r="AE210" s="26"/>
      <c r="AF210" s="27"/>
      <c r="AG210" s="28"/>
      <c r="AH210" s="142" t="s">
        <v>1049</v>
      </c>
      <c r="AI210" s="142"/>
      <c r="AJ210" s="142"/>
    </row>
    <row r="211" spans="1:36" s="3" customFormat="1" ht="15" customHeight="1" x14ac:dyDescent="0.15">
      <c r="A211" s="12" t="s">
        <v>6</v>
      </c>
      <c r="B211" s="13" t="s">
        <v>7</v>
      </c>
      <c r="C211" s="14" t="s">
        <v>47</v>
      </c>
      <c r="D211" s="15" t="s">
        <v>794</v>
      </c>
      <c r="E211" s="16" t="s">
        <v>795</v>
      </c>
      <c r="F211" s="17">
        <v>40078</v>
      </c>
      <c r="G211" s="30">
        <f t="shared" si="34"/>
        <v>170</v>
      </c>
      <c r="H211" s="10" t="s">
        <v>30</v>
      </c>
      <c r="I211" s="31">
        <f t="shared" si="35"/>
        <v>170</v>
      </c>
      <c r="J211" s="9"/>
      <c r="K211" s="32">
        <f t="shared" si="36"/>
        <v>270</v>
      </c>
      <c r="L211" s="33">
        <f t="shared" si="37"/>
        <v>-100</v>
      </c>
      <c r="M211" s="35" t="s">
        <v>107</v>
      </c>
      <c r="N211" s="36">
        <v>270</v>
      </c>
      <c r="O211" s="123" t="s">
        <v>797</v>
      </c>
      <c r="P211" s="120" t="s">
        <v>125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8"/>
        <v/>
      </c>
      <c r="AE211" s="26"/>
      <c r="AF211" s="27"/>
      <c r="AG211" s="28"/>
      <c r="AH211" s="142" t="s">
        <v>967</v>
      </c>
      <c r="AI211" s="142" t="s">
        <v>968</v>
      </c>
      <c r="AJ211" s="142"/>
    </row>
    <row r="212" spans="1:36" s="3" customFormat="1" ht="15" customHeight="1" x14ac:dyDescent="0.15">
      <c r="A212" s="12" t="s">
        <v>8</v>
      </c>
      <c r="B212" s="13" t="s">
        <v>7</v>
      </c>
      <c r="C212" s="14" t="s">
        <v>47</v>
      </c>
      <c r="D212" s="15" t="s">
        <v>990</v>
      </c>
      <c r="E212" s="16" t="s">
        <v>991</v>
      </c>
      <c r="F212" s="17">
        <v>41973</v>
      </c>
      <c r="G212" s="30">
        <f t="shared" si="34"/>
        <v>145</v>
      </c>
      <c r="H212" s="10" t="s">
        <v>30</v>
      </c>
      <c r="I212" s="31">
        <f t="shared" si="35"/>
        <v>145</v>
      </c>
      <c r="J212" s="9"/>
      <c r="K212" s="32">
        <f t="shared" si="36"/>
        <v>220</v>
      </c>
      <c r="L212" s="33">
        <f t="shared" si="37"/>
        <v>-75</v>
      </c>
      <c r="M212" s="35" t="s">
        <v>107</v>
      </c>
      <c r="N212" s="36">
        <v>85</v>
      </c>
      <c r="O212" s="123" t="s">
        <v>993</v>
      </c>
      <c r="P212" s="120" t="s">
        <v>150</v>
      </c>
      <c r="Q212" s="37"/>
      <c r="R212" s="153" t="s">
        <v>107</v>
      </c>
      <c r="S212" s="154">
        <v>85</v>
      </c>
      <c r="T212" s="155" t="s">
        <v>994</v>
      </c>
      <c r="U212" s="156" t="s">
        <v>151</v>
      </c>
      <c r="V212" s="157"/>
      <c r="W212" s="183" t="s">
        <v>460</v>
      </c>
      <c r="X212" s="184">
        <v>50</v>
      </c>
      <c r="Y212" s="185"/>
      <c r="Z212" s="186"/>
      <c r="AA212" s="187"/>
      <c r="AB212" s="24"/>
      <c r="AC212" s="25"/>
      <c r="AD212" s="34" t="str">
        <f t="shared" si="38"/>
        <v/>
      </c>
      <c r="AE212" s="26"/>
      <c r="AF212" s="27"/>
      <c r="AG212" s="28"/>
      <c r="AH212" s="142"/>
      <c r="AI212" s="142"/>
      <c r="AJ212" s="142"/>
    </row>
    <row r="213" spans="1:36" s="3" customFormat="1" ht="15" customHeight="1" x14ac:dyDescent="0.15">
      <c r="A213" s="12" t="s">
        <v>8</v>
      </c>
      <c r="B213" s="13" t="s">
        <v>7</v>
      </c>
      <c r="C213" s="14" t="s">
        <v>704</v>
      </c>
      <c r="D213" s="15" t="s">
        <v>198</v>
      </c>
      <c r="E213" s="16" t="s">
        <v>798</v>
      </c>
      <c r="F213" s="17">
        <v>28657</v>
      </c>
      <c r="G213" s="30">
        <f t="shared" si="34"/>
        <v>190</v>
      </c>
      <c r="H213" s="10" t="s">
        <v>46</v>
      </c>
      <c r="I213" s="31">
        <f t="shared" si="35"/>
        <v>175</v>
      </c>
      <c r="J213" s="9"/>
      <c r="K213" s="32">
        <f t="shared" si="36"/>
        <v>160</v>
      </c>
      <c r="L213" s="33">
        <f t="shared" si="37"/>
        <v>15</v>
      </c>
      <c r="M213" s="35" t="s">
        <v>107</v>
      </c>
      <c r="N213" s="36">
        <v>160</v>
      </c>
      <c r="O213" s="123" t="s">
        <v>801</v>
      </c>
      <c r="P213" s="120" t="s">
        <v>125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8"/>
        <v/>
      </c>
      <c r="AE213" s="26"/>
      <c r="AF213" s="27"/>
      <c r="AG213" s="28"/>
      <c r="AH213" s="142" t="s">
        <v>1044</v>
      </c>
      <c r="AI213" s="142"/>
      <c r="AJ213" s="142"/>
    </row>
    <row r="214" spans="1:36" s="3" customFormat="1" ht="15" customHeight="1" x14ac:dyDescent="0.15">
      <c r="A214" s="12" t="s">
        <v>8</v>
      </c>
      <c r="B214" s="13" t="s">
        <v>7</v>
      </c>
      <c r="C214" s="14" t="s">
        <v>47</v>
      </c>
      <c r="D214" s="15" t="s">
        <v>802</v>
      </c>
      <c r="E214" s="16" t="s">
        <v>803</v>
      </c>
      <c r="F214" s="17">
        <v>42065</v>
      </c>
      <c r="G214" s="30">
        <f t="shared" si="34"/>
        <v>145</v>
      </c>
      <c r="H214" s="10" t="s">
        <v>30</v>
      </c>
      <c r="I214" s="31">
        <f t="shared" si="35"/>
        <v>145</v>
      </c>
      <c r="J214" s="9"/>
      <c r="K214" s="32">
        <f t="shared" si="36"/>
        <v>145</v>
      </c>
      <c r="L214" s="33">
        <f t="shared" si="37"/>
        <v>0</v>
      </c>
      <c r="M214" s="35" t="s">
        <v>107</v>
      </c>
      <c r="N214" s="36">
        <v>145</v>
      </c>
      <c r="O214" s="123" t="s">
        <v>804</v>
      </c>
      <c r="P214" s="120" t="s">
        <v>125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8"/>
        <v/>
      </c>
      <c r="AE214" s="26"/>
      <c r="AF214" s="27"/>
      <c r="AG214" s="28"/>
      <c r="AH214" s="142"/>
      <c r="AI214" s="142"/>
      <c r="AJ214" s="142"/>
    </row>
    <row r="215" spans="1:36" s="3" customFormat="1" ht="15" customHeight="1" x14ac:dyDescent="0.15">
      <c r="A215" s="12" t="s">
        <v>6</v>
      </c>
      <c r="B215" s="13" t="s">
        <v>7</v>
      </c>
      <c r="C215" s="14" t="s">
        <v>563</v>
      </c>
      <c r="D215" s="15" t="s">
        <v>805</v>
      </c>
      <c r="E215" s="16" t="s">
        <v>690</v>
      </c>
      <c r="F215" s="17">
        <v>29272</v>
      </c>
      <c r="G215" s="30">
        <f t="shared" si="34"/>
        <v>175</v>
      </c>
      <c r="H215" s="10" t="s">
        <v>30</v>
      </c>
      <c r="I215" s="31">
        <f t="shared" si="35"/>
        <v>175</v>
      </c>
      <c r="J215" s="9"/>
      <c r="K215" s="32">
        <f t="shared" si="36"/>
        <v>220</v>
      </c>
      <c r="L215" s="33">
        <f t="shared" si="37"/>
        <v>-45</v>
      </c>
      <c r="M215" s="35" t="s">
        <v>153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8"/>
        <v/>
      </c>
      <c r="AE215" s="26"/>
      <c r="AF215" s="27"/>
      <c r="AG215" s="28"/>
      <c r="AH215" s="142" t="s">
        <v>1053</v>
      </c>
      <c r="AI215" s="142"/>
      <c r="AJ215" s="142"/>
    </row>
    <row r="216" spans="1:36" s="3" customFormat="1" ht="15" customHeight="1" x14ac:dyDescent="0.15">
      <c r="A216" s="12" t="s">
        <v>6</v>
      </c>
      <c r="B216" s="13" t="s">
        <v>7</v>
      </c>
      <c r="C216" s="14" t="s">
        <v>47</v>
      </c>
      <c r="D216" s="15" t="s">
        <v>118</v>
      </c>
      <c r="E216" s="16" t="s">
        <v>120</v>
      </c>
      <c r="F216" s="17">
        <v>42110</v>
      </c>
      <c r="G216" s="30">
        <f t="shared" si="34"/>
        <v>145</v>
      </c>
      <c r="H216" s="10" t="s">
        <v>46</v>
      </c>
      <c r="I216" s="31">
        <f t="shared" si="35"/>
        <v>130</v>
      </c>
      <c r="J216" s="9" t="s">
        <v>123</v>
      </c>
      <c r="K216" s="32">
        <f t="shared" si="36"/>
        <v>180</v>
      </c>
      <c r="L216" s="33">
        <f t="shared" si="37"/>
        <v>-50</v>
      </c>
      <c r="M216" s="35" t="s">
        <v>107</v>
      </c>
      <c r="N216" s="36">
        <v>130</v>
      </c>
      <c r="O216" s="123">
        <v>6741046</v>
      </c>
      <c r="P216" s="120" t="s">
        <v>115</v>
      </c>
      <c r="Q216" s="37">
        <v>44789</v>
      </c>
      <c r="R216" s="153" t="s">
        <v>460</v>
      </c>
      <c r="S216" s="154">
        <v>50</v>
      </c>
      <c r="T216" s="155" t="s">
        <v>461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8"/>
        <v/>
      </c>
      <c r="AE216" s="26"/>
      <c r="AF216" s="27"/>
      <c r="AG216" s="28"/>
      <c r="AH216" s="142" t="s">
        <v>166</v>
      </c>
      <c r="AI216" s="142"/>
      <c r="AJ216" s="142"/>
    </row>
    <row r="217" spans="1:36" s="3" customFormat="1" ht="15" customHeight="1" x14ac:dyDescent="0.15">
      <c r="A217" s="12" t="s">
        <v>8</v>
      </c>
      <c r="B217" s="13" t="s">
        <v>7</v>
      </c>
      <c r="C217" s="14" t="s">
        <v>47</v>
      </c>
      <c r="D217" s="15" t="s">
        <v>857</v>
      </c>
      <c r="E217" s="16" t="s">
        <v>681</v>
      </c>
      <c r="F217" s="17">
        <v>42141</v>
      </c>
      <c r="G217" s="30">
        <f t="shared" si="34"/>
        <v>145</v>
      </c>
      <c r="H217" s="10" t="s">
        <v>46</v>
      </c>
      <c r="I217" s="31">
        <f t="shared" si="35"/>
        <v>130</v>
      </c>
      <c r="J217" s="9"/>
      <c r="K217" s="32">
        <f t="shared" si="36"/>
        <v>145</v>
      </c>
      <c r="L217" s="33">
        <f t="shared" si="37"/>
        <v>-15</v>
      </c>
      <c r="M217" s="35" t="s">
        <v>153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8"/>
        <v/>
      </c>
      <c r="AE217" s="26"/>
      <c r="AF217" s="27"/>
      <c r="AG217" s="28"/>
      <c r="AH217" s="142"/>
      <c r="AI217" s="142"/>
      <c r="AJ217" s="142"/>
    </row>
    <row r="218" spans="1:36" ht="15" customHeight="1" x14ac:dyDescent="0.15">
      <c r="A218" s="12" t="s">
        <v>8</v>
      </c>
      <c r="B218" s="13" t="s">
        <v>7</v>
      </c>
      <c r="C218" s="14" t="s">
        <v>47</v>
      </c>
      <c r="D218" s="15" t="s">
        <v>811</v>
      </c>
      <c r="E218" s="16" t="s">
        <v>812</v>
      </c>
      <c r="F218" s="17">
        <v>40693</v>
      </c>
      <c r="G218" s="30">
        <f t="shared" si="34"/>
        <v>170</v>
      </c>
      <c r="H218" s="10" t="s">
        <v>30</v>
      </c>
      <c r="I218" s="31">
        <f t="shared" si="35"/>
        <v>170</v>
      </c>
      <c r="J218" s="9"/>
      <c r="K218" s="32">
        <f t="shared" si="36"/>
        <v>170</v>
      </c>
      <c r="L218" s="33">
        <f t="shared" si="37"/>
        <v>0</v>
      </c>
      <c r="M218" s="35" t="s">
        <v>107</v>
      </c>
      <c r="N218" s="36">
        <v>170</v>
      </c>
      <c r="O218" s="123" t="s">
        <v>813</v>
      </c>
      <c r="P218" s="120" t="s">
        <v>125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8"/>
        <v/>
      </c>
      <c r="AE218" s="26"/>
      <c r="AF218" s="27"/>
      <c r="AG218" s="28"/>
      <c r="AH218" s="142" t="s">
        <v>1011</v>
      </c>
      <c r="AI218" s="142"/>
      <c r="AJ218" s="142"/>
    </row>
    <row r="219" spans="1:36" s="3" customFormat="1" ht="15" customHeight="1" x14ac:dyDescent="0.15">
      <c r="A219" s="12" t="s">
        <v>8</v>
      </c>
      <c r="B219" s="13" t="s">
        <v>7</v>
      </c>
      <c r="C219" s="14" t="s">
        <v>704</v>
      </c>
      <c r="D219" s="15" t="s">
        <v>69</v>
      </c>
      <c r="E219" s="16" t="s">
        <v>814</v>
      </c>
      <c r="F219" s="17">
        <v>39369</v>
      </c>
      <c r="G219" s="30">
        <f t="shared" si="34"/>
        <v>190</v>
      </c>
      <c r="H219" s="10" t="s">
        <v>46</v>
      </c>
      <c r="I219" s="31">
        <f t="shared" si="35"/>
        <v>175</v>
      </c>
      <c r="J219" s="9"/>
      <c r="K219" s="32">
        <f t="shared" si="36"/>
        <v>160</v>
      </c>
      <c r="L219" s="33">
        <f t="shared" si="37"/>
        <v>15</v>
      </c>
      <c r="M219" s="35" t="s">
        <v>107</v>
      </c>
      <c r="N219" s="36">
        <v>80</v>
      </c>
      <c r="O219" s="123" t="s">
        <v>815</v>
      </c>
      <c r="P219" s="120" t="s">
        <v>133</v>
      </c>
      <c r="Q219" s="37">
        <v>44849</v>
      </c>
      <c r="R219" s="153" t="s">
        <v>107</v>
      </c>
      <c r="S219" s="154">
        <v>80</v>
      </c>
      <c r="T219" s="155" t="s">
        <v>816</v>
      </c>
      <c r="U219" s="156" t="s">
        <v>150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8"/>
        <v/>
      </c>
      <c r="AE219" s="26"/>
      <c r="AF219" s="27"/>
      <c r="AG219" s="28"/>
      <c r="AH219" s="142" t="s">
        <v>1054</v>
      </c>
      <c r="AI219" s="142"/>
      <c r="AJ219" s="142"/>
    </row>
    <row r="220" spans="1:36" s="3" customFormat="1" ht="15" customHeight="1" x14ac:dyDescent="0.15">
      <c r="A220" s="12" t="s">
        <v>8</v>
      </c>
      <c r="B220" s="13" t="s">
        <v>7</v>
      </c>
      <c r="C220" s="14" t="s">
        <v>47</v>
      </c>
      <c r="D220" s="15" t="s">
        <v>819</v>
      </c>
      <c r="E220" s="16" t="s">
        <v>820</v>
      </c>
      <c r="F220" s="17">
        <v>36201</v>
      </c>
      <c r="G220" s="30">
        <f t="shared" si="34"/>
        <v>220</v>
      </c>
      <c r="H220" s="10" t="s">
        <v>30</v>
      </c>
      <c r="I220" s="31">
        <f t="shared" si="35"/>
        <v>220</v>
      </c>
      <c r="J220" s="9"/>
      <c r="K220" s="32">
        <f t="shared" si="36"/>
        <v>220</v>
      </c>
      <c r="L220" s="33">
        <f t="shared" si="37"/>
        <v>0</v>
      </c>
      <c r="M220" s="35" t="s">
        <v>107</v>
      </c>
      <c r="N220" s="36">
        <v>220</v>
      </c>
      <c r="O220" s="123" t="s">
        <v>821</v>
      </c>
      <c r="P220" s="120" t="s">
        <v>125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8"/>
        <v/>
      </c>
      <c r="AE220" s="26"/>
      <c r="AF220" s="27"/>
      <c r="AG220" s="28"/>
      <c r="AH220" s="142" t="s">
        <v>957</v>
      </c>
      <c r="AI220" s="142"/>
      <c r="AJ220" s="142"/>
    </row>
    <row r="221" spans="1:36" s="3" customFormat="1" ht="15" customHeight="1" x14ac:dyDescent="0.15">
      <c r="A221" s="12" t="s">
        <v>6</v>
      </c>
      <c r="B221" s="13" t="s">
        <v>7</v>
      </c>
      <c r="C221" s="14" t="s">
        <v>47</v>
      </c>
      <c r="D221" s="15" t="s">
        <v>826</v>
      </c>
      <c r="E221" s="16" t="s">
        <v>827</v>
      </c>
      <c r="F221" s="17">
        <v>34696</v>
      </c>
      <c r="G221" s="30">
        <f t="shared" si="34"/>
        <v>220</v>
      </c>
      <c r="H221" s="10" t="s">
        <v>30</v>
      </c>
      <c r="I221" s="31">
        <f t="shared" si="35"/>
        <v>220</v>
      </c>
      <c r="J221" s="9"/>
      <c r="K221" s="32">
        <f t="shared" si="36"/>
        <v>220</v>
      </c>
      <c r="L221" s="33">
        <f t="shared" si="37"/>
        <v>0</v>
      </c>
      <c r="M221" s="35" t="s">
        <v>107</v>
      </c>
      <c r="N221" s="36">
        <v>55</v>
      </c>
      <c r="O221" s="123" t="s">
        <v>995</v>
      </c>
      <c r="P221" s="120" t="s">
        <v>133</v>
      </c>
      <c r="Q221" s="37">
        <v>44853</v>
      </c>
      <c r="R221" s="153" t="s">
        <v>107</v>
      </c>
      <c r="S221" s="154">
        <v>55</v>
      </c>
      <c r="T221" s="155" t="s">
        <v>996</v>
      </c>
      <c r="U221" s="156" t="s">
        <v>150</v>
      </c>
      <c r="V221" s="157"/>
      <c r="W221" s="183" t="s">
        <v>107</v>
      </c>
      <c r="X221" s="184">
        <v>110</v>
      </c>
      <c r="Y221" s="185" t="s">
        <v>997</v>
      </c>
      <c r="Z221" s="186" t="s">
        <v>998</v>
      </c>
      <c r="AA221" s="187"/>
      <c r="AB221" s="24"/>
      <c r="AC221" s="25"/>
      <c r="AD221" s="34" t="str">
        <f t="shared" si="38"/>
        <v/>
      </c>
      <c r="AE221" s="26"/>
      <c r="AF221" s="27"/>
      <c r="AG221" s="28"/>
      <c r="AH221" s="142" t="s">
        <v>952</v>
      </c>
      <c r="AI221" s="142"/>
      <c r="AJ221" s="142"/>
    </row>
    <row r="222" spans="1:36" s="3" customFormat="1" ht="15" customHeight="1" x14ac:dyDescent="0.15">
      <c r="A222" s="12" t="s">
        <v>8</v>
      </c>
      <c r="B222" s="13" t="s">
        <v>7</v>
      </c>
      <c r="C222" s="14" t="s">
        <v>47</v>
      </c>
      <c r="D222" s="15" t="s">
        <v>932</v>
      </c>
      <c r="E222" s="16" t="s">
        <v>534</v>
      </c>
      <c r="F222" s="17">
        <v>42156</v>
      </c>
      <c r="G222" s="30">
        <f t="shared" si="34"/>
        <v>145</v>
      </c>
      <c r="H222" s="10" t="s">
        <v>30</v>
      </c>
      <c r="I222" s="31">
        <f t="shared" si="35"/>
        <v>145</v>
      </c>
      <c r="J222" s="9"/>
      <c r="K222" s="32">
        <f t="shared" si="36"/>
        <v>145</v>
      </c>
      <c r="L222" s="33">
        <f t="shared" si="37"/>
        <v>0</v>
      </c>
      <c r="M222" s="35" t="s">
        <v>107</v>
      </c>
      <c r="N222" s="36">
        <v>145</v>
      </c>
      <c r="O222" s="123" t="s">
        <v>933</v>
      </c>
      <c r="P222" s="120" t="s">
        <v>133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8"/>
        <v/>
      </c>
      <c r="AE222" s="26"/>
      <c r="AF222" s="27"/>
      <c r="AG222" s="28"/>
      <c r="AH222" s="142"/>
      <c r="AI222" s="142"/>
      <c r="AJ222" s="142"/>
    </row>
    <row r="223" spans="1:36" ht="15" customHeight="1" x14ac:dyDescent="0.15">
      <c r="A223" s="12" t="s">
        <v>6</v>
      </c>
      <c r="B223" s="13" t="s">
        <v>7</v>
      </c>
      <c r="C223" s="14" t="s">
        <v>47</v>
      </c>
      <c r="D223" s="15" t="s">
        <v>256</v>
      </c>
      <c r="E223" s="16" t="s">
        <v>202</v>
      </c>
      <c r="F223" s="17">
        <v>42162</v>
      </c>
      <c r="G223" s="30">
        <f t="shared" si="34"/>
        <v>145</v>
      </c>
      <c r="H223" s="10" t="s">
        <v>30</v>
      </c>
      <c r="I223" s="31">
        <f t="shared" si="35"/>
        <v>145</v>
      </c>
      <c r="J223" s="9"/>
      <c r="K223" s="32">
        <f t="shared" si="36"/>
        <v>145</v>
      </c>
      <c r="L223" s="33">
        <f t="shared" si="37"/>
        <v>0</v>
      </c>
      <c r="M223" s="35" t="s">
        <v>107</v>
      </c>
      <c r="N223" s="36">
        <v>145</v>
      </c>
      <c r="O223" s="123" t="s">
        <v>257</v>
      </c>
      <c r="P223" s="120" t="s">
        <v>114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8"/>
        <v/>
      </c>
      <c r="AE223" s="26"/>
      <c r="AF223" s="27"/>
      <c r="AG223" s="28"/>
      <c r="AH223" s="142" t="s">
        <v>273</v>
      </c>
      <c r="AI223" s="142"/>
      <c r="AJ223" s="142"/>
    </row>
    <row r="224" spans="1:36" ht="15" customHeight="1" x14ac:dyDescent="0.15">
      <c r="A224" s="12" t="s">
        <v>8</v>
      </c>
      <c r="B224" s="13" t="s">
        <v>7</v>
      </c>
      <c r="C224" s="14" t="s">
        <v>442</v>
      </c>
      <c r="D224" s="15" t="s">
        <v>745</v>
      </c>
      <c r="E224" s="16" t="s">
        <v>830</v>
      </c>
      <c r="F224" s="17">
        <v>43344</v>
      </c>
      <c r="G224" s="30">
        <f t="shared" si="34"/>
        <v>90</v>
      </c>
      <c r="H224" s="10" t="s">
        <v>46</v>
      </c>
      <c r="I224" s="31">
        <f t="shared" si="35"/>
        <v>75</v>
      </c>
      <c r="J224" s="9"/>
      <c r="K224" s="32">
        <f t="shared" si="36"/>
        <v>212</v>
      </c>
      <c r="L224" s="33">
        <f t="shared" si="37"/>
        <v>-137</v>
      </c>
      <c r="M224" s="35" t="s">
        <v>107</v>
      </c>
      <c r="N224" s="36">
        <v>212</v>
      </c>
      <c r="O224" s="123" t="s">
        <v>832</v>
      </c>
      <c r="P224" s="120" t="s">
        <v>978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8"/>
        <v/>
      </c>
      <c r="AE224" s="26"/>
      <c r="AF224" s="27"/>
      <c r="AG224" s="28"/>
      <c r="AH224" s="142" t="s">
        <v>969</v>
      </c>
      <c r="AI224" s="142"/>
      <c r="AJ224" s="142"/>
    </row>
    <row r="225" spans="1:36" ht="15" customHeight="1" x14ac:dyDescent="0.15">
      <c r="A225" s="12" t="s">
        <v>8</v>
      </c>
      <c r="B225" s="13" t="s">
        <v>7</v>
      </c>
      <c r="C225" s="14" t="s">
        <v>704</v>
      </c>
      <c r="D225" s="15" t="s">
        <v>833</v>
      </c>
      <c r="E225" s="16" t="s">
        <v>834</v>
      </c>
      <c r="F225" s="17">
        <v>30580</v>
      </c>
      <c r="G225" s="30">
        <f t="shared" si="34"/>
        <v>190</v>
      </c>
      <c r="H225" s="10" t="s">
        <v>30</v>
      </c>
      <c r="I225" s="31">
        <f t="shared" si="35"/>
        <v>190</v>
      </c>
      <c r="J225" s="9"/>
      <c r="K225" s="32">
        <f t="shared" si="36"/>
        <v>190</v>
      </c>
      <c r="L225" s="33">
        <f t="shared" si="37"/>
        <v>0</v>
      </c>
      <c r="M225" s="35" t="s">
        <v>107</v>
      </c>
      <c r="N225" s="36">
        <v>190</v>
      </c>
      <c r="O225" s="123" t="s">
        <v>835</v>
      </c>
      <c r="P225" s="120" t="s">
        <v>125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8"/>
        <v/>
      </c>
      <c r="AE225" s="26"/>
      <c r="AF225" s="27"/>
      <c r="AG225" s="28"/>
      <c r="AH225" s="142"/>
      <c r="AI225" s="142"/>
      <c r="AJ225" s="142"/>
    </row>
    <row r="226" spans="1:36" ht="15" customHeight="1" x14ac:dyDescent="0.15">
      <c r="A226" s="12" t="s">
        <v>8</v>
      </c>
      <c r="B226" s="13" t="s">
        <v>7</v>
      </c>
      <c r="C226" s="14" t="s">
        <v>704</v>
      </c>
      <c r="D226" s="15" t="s">
        <v>837</v>
      </c>
      <c r="E226" s="16" t="s">
        <v>71</v>
      </c>
      <c r="F226" s="17">
        <v>30831</v>
      </c>
      <c r="G226" s="30">
        <f t="shared" si="34"/>
        <v>190</v>
      </c>
      <c r="H226" s="10" t="s">
        <v>46</v>
      </c>
      <c r="I226" s="31">
        <f t="shared" si="35"/>
        <v>175</v>
      </c>
      <c r="J226" s="9"/>
      <c r="K226" s="32">
        <f t="shared" si="36"/>
        <v>175</v>
      </c>
      <c r="L226" s="33">
        <f t="shared" si="37"/>
        <v>0</v>
      </c>
      <c r="M226" s="35" t="s">
        <v>107</v>
      </c>
      <c r="N226" s="36">
        <v>175</v>
      </c>
      <c r="O226" s="123" t="s">
        <v>838</v>
      </c>
      <c r="P226" s="120" t="s">
        <v>125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8"/>
        <v/>
      </c>
      <c r="AE226" s="26"/>
      <c r="AF226" s="27"/>
      <c r="AG226" s="28"/>
      <c r="AH226" s="142" t="s">
        <v>1050</v>
      </c>
      <c r="AI226" s="142"/>
      <c r="AJ226" s="142"/>
    </row>
    <row r="227" spans="1:36" ht="15" customHeight="1" x14ac:dyDescent="0.15">
      <c r="A227" s="12" t="s">
        <v>6</v>
      </c>
      <c r="B227" s="13" t="s">
        <v>7</v>
      </c>
      <c r="C227" s="14" t="s">
        <v>47</v>
      </c>
      <c r="D227" s="15" t="s">
        <v>1037</v>
      </c>
      <c r="E227" s="16" t="s">
        <v>1038</v>
      </c>
      <c r="F227" s="17">
        <v>42162</v>
      </c>
      <c r="G227" s="30">
        <f t="shared" si="34"/>
        <v>145</v>
      </c>
      <c r="H227" s="10" t="s">
        <v>30</v>
      </c>
      <c r="I227" s="31">
        <f t="shared" si="35"/>
        <v>145</v>
      </c>
      <c r="J227" s="9"/>
      <c r="K227" s="32">
        <f t="shared" si="36"/>
        <v>145</v>
      </c>
      <c r="L227" s="33">
        <f t="shared" si="37"/>
        <v>0</v>
      </c>
      <c r="M227" s="35" t="s">
        <v>107</v>
      </c>
      <c r="N227" s="36">
        <v>145</v>
      </c>
      <c r="O227" s="123" t="s">
        <v>1039</v>
      </c>
      <c r="P227" s="120" t="s">
        <v>133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8"/>
        <v/>
      </c>
      <c r="AE227" s="26"/>
      <c r="AF227" s="27"/>
      <c r="AG227" s="28"/>
      <c r="AH227" s="142"/>
      <c r="AI227" s="142"/>
      <c r="AJ227" s="142"/>
    </row>
    <row r="228" spans="1:36" ht="15" customHeight="1" x14ac:dyDescent="0.15">
      <c r="A228" s="12" t="s">
        <v>8</v>
      </c>
      <c r="B228" s="13" t="s">
        <v>63</v>
      </c>
      <c r="C228" s="14" t="s">
        <v>47</v>
      </c>
      <c r="D228" s="15" t="s">
        <v>841</v>
      </c>
      <c r="E228" s="16" t="s">
        <v>842</v>
      </c>
      <c r="F228" s="17">
        <v>39250</v>
      </c>
      <c r="G228" s="30">
        <f t="shared" si="34"/>
        <v>190</v>
      </c>
      <c r="H228" s="10" t="s">
        <v>30</v>
      </c>
      <c r="I228" s="31">
        <f t="shared" si="35"/>
        <v>190</v>
      </c>
      <c r="J228" s="9"/>
      <c r="K228" s="32">
        <f t="shared" si="36"/>
        <v>190</v>
      </c>
      <c r="L228" s="33">
        <f t="shared" si="37"/>
        <v>0</v>
      </c>
      <c r="M228" s="35" t="s">
        <v>107</v>
      </c>
      <c r="N228" s="36">
        <v>190</v>
      </c>
      <c r="O228" s="123" t="s">
        <v>843</v>
      </c>
      <c r="P228" s="120" t="s">
        <v>125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8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15">
      <c r="A229" s="12" t="s">
        <v>6</v>
      </c>
      <c r="B229" s="13" t="s">
        <v>7</v>
      </c>
      <c r="C229" s="14" t="s">
        <v>47</v>
      </c>
      <c r="D229" s="15" t="s">
        <v>844</v>
      </c>
      <c r="E229" s="16" t="s">
        <v>68</v>
      </c>
      <c r="F229" s="17">
        <v>40658</v>
      </c>
      <c r="G229" s="30">
        <f t="shared" si="34"/>
        <v>170</v>
      </c>
      <c r="H229" s="10" t="s">
        <v>30</v>
      </c>
      <c r="I229" s="31">
        <f t="shared" si="35"/>
        <v>170</v>
      </c>
      <c r="J229" s="9" t="s">
        <v>844</v>
      </c>
      <c r="K229" s="32">
        <f t="shared" si="36"/>
        <v>200</v>
      </c>
      <c r="L229" s="33">
        <f t="shared" si="37"/>
        <v>-30</v>
      </c>
      <c r="M229" s="35" t="s">
        <v>107</v>
      </c>
      <c r="N229" s="36">
        <v>75</v>
      </c>
      <c r="O229" s="123" t="s">
        <v>847</v>
      </c>
      <c r="P229" s="120" t="s">
        <v>125</v>
      </c>
      <c r="Q229" s="37">
        <v>44831</v>
      </c>
      <c r="R229" s="153" t="s">
        <v>107</v>
      </c>
      <c r="S229" s="154">
        <v>75</v>
      </c>
      <c r="T229" s="155" t="s">
        <v>848</v>
      </c>
      <c r="U229" s="156" t="s">
        <v>133</v>
      </c>
      <c r="V229" s="157">
        <v>44849</v>
      </c>
      <c r="W229" s="183" t="s">
        <v>460</v>
      </c>
      <c r="X229" s="184">
        <v>50</v>
      </c>
      <c r="Y229" s="185"/>
      <c r="Z229" s="186"/>
      <c r="AA229" s="187"/>
      <c r="AB229" s="24"/>
      <c r="AC229" s="25"/>
      <c r="AD229" s="34" t="str">
        <f t="shared" si="38"/>
        <v/>
      </c>
      <c r="AE229" s="26"/>
      <c r="AF229" s="27"/>
      <c r="AG229" s="28"/>
      <c r="AH229" s="142" t="s">
        <v>1047</v>
      </c>
      <c r="AI229" s="142"/>
      <c r="AJ229" s="142"/>
    </row>
    <row r="230" spans="1:36" ht="15" customHeight="1" x14ac:dyDescent="0.15">
      <c r="A230" s="12" t="s">
        <v>6</v>
      </c>
      <c r="B230" s="13" t="s">
        <v>7</v>
      </c>
      <c r="C230" s="14" t="s">
        <v>47</v>
      </c>
      <c r="D230" s="15" t="s">
        <v>845</v>
      </c>
      <c r="E230" s="16" t="s">
        <v>846</v>
      </c>
      <c r="F230" s="17">
        <v>40699</v>
      </c>
      <c r="G230" s="30">
        <f t="shared" si="34"/>
        <v>170</v>
      </c>
      <c r="H230" s="10" t="s">
        <v>46</v>
      </c>
      <c r="I230" s="31">
        <f t="shared" si="35"/>
        <v>155</v>
      </c>
      <c r="J230" s="9" t="s">
        <v>844</v>
      </c>
      <c r="K230" s="32">
        <f t="shared" si="36"/>
        <v>125</v>
      </c>
      <c r="L230" s="33">
        <f t="shared" si="37"/>
        <v>30</v>
      </c>
      <c r="M230" s="35" t="s">
        <v>107</v>
      </c>
      <c r="N230" s="36">
        <v>75</v>
      </c>
      <c r="O230" s="123" t="s">
        <v>849</v>
      </c>
      <c r="P230" s="120" t="s">
        <v>150</v>
      </c>
      <c r="Q230" s="37"/>
      <c r="R230" s="153" t="s">
        <v>460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8"/>
        <v/>
      </c>
      <c r="AE230" s="26"/>
      <c r="AF230" s="27"/>
      <c r="AG230" s="28"/>
      <c r="AH230" s="142" t="s">
        <v>1047</v>
      </c>
      <c r="AI230" s="142"/>
      <c r="AJ230" s="142"/>
    </row>
    <row r="231" spans="1:36" ht="15" customHeight="1" x14ac:dyDescent="0.15">
      <c r="A231" s="12" t="s">
        <v>8</v>
      </c>
      <c r="B231" s="13" t="s">
        <v>7</v>
      </c>
      <c r="C231" s="14" t="s">
        <v>47</v>
      </c>
      <c r="D231" s="15" t="s">
        <v>851</v>
      </c>
      <c r="E231" s="16" t="s">
        <v>326</v>
      </c>
      <c r="F231" s="17">
        <v>32617</v>
      </c>
      <c r="G231" s="30">
        <f t="shared" si="34"/>
        <v>220</v>
      </c>
      <c r="H231" s="10" t="s">
        <v>30</v>
      </c>
      <c r="I231" s="31">
        <f t="shared" si="35"/>
        <v>220</v>
      </c>
      <c r="J231" s="9"/>
      <c r="K231" s="32">
        <f t="shared" si="36"/>
        <v>220</v>
      </c>
      <c r="L231" s="33">
        <f t="shared" si="37"/>
        <v>0</v>
      </c>
      <c r="M231" s="35" t="s">
        <v>107</v>
      </c>
      <c r="N231" s="36">
        <v>220</v>
      </c>
      <c r="O231" s="123" t="s">
        <v>852</v>
      </c>
      <c r="P231" s="120" t="s">
        <v>125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8"/>
        <v/>
      </c>
      <c r="AE231" s="26"/>
      <c r="AF231" s="27"/>
      <c r="AG231" s="28"/>
      <c r="AH231" s="142" t="s">
        <v>956</v>
      </c>
      <c r="AI231" s="142"/>
      <c r="AJ231" s="142"/>
    </row>
    <row r="232" spans="1:36" ht="15" customHeight="1" x14ac:dyDescent="0.15">
      <c r="A232" s="12" t="s">
        <v>6</v>
      </c>
      <c r="B232" s="13" t="s">
        <v>7</v>
      </c>
      <c r="C232" s="14" t="s">
        <v>47</v>
      </c>
      <c r="D232" s="15" t="s">
        <v>982</v>
      </c>
      <c r="E232" s="16" t="s">
        <v>983</v>
      </c>
      <c r="F232" s="17">
        <v>42181</v>
      </c>
      <c r="G232" s="30">
        <f t="shared" si="34"/>
        <v>145</v>
      </c>
      <c r="H232" s="10" t="s">
        <v>30</v>
      </c>
      <c r="I232" s="31">
        <f t="shared" si="35"/>
        <v>145</v>
      </c>
      <c r="J232" s="9"/>
      <c r="K232" s="32">
        <f t="shared" si="36"/>
        <v>145</v>
      </c>
      <c r="L232" s="33">
        <f t="shared" si="37"/>
        <v>0</v>
      </c>
      <c r="M232" s="35" t="s">
        <v>107</v>
      </c>
      <c r="N232" s="36">
        <v>75</v>
      </c>
      <c r="O232" s="123" t="s">
        <v>984</v>
      </c>
      <c r="P232" s="120" t="s">
        <v>133</v>
      </c>
      <c r="Q232" s="37">
        <v>44853</v>
      </c>
      <c r="R232" s="153" t="s">
        <v>107</v>
      </c>
      <c r="S232" s="154">
        <v>35</v>
      </c>
      <c r="T232" s="155" t="s">
        <v>985</v>
      </c>
      <c r="U232" s="156" t="s">
        <v>150</v>
      </c>
      <c r="V232" s="157"/>
      <c r="W232" s="183" t="s">
        <v>107</v>
      </c>
      <c r="X232" s="184">
        <v>35</v>
      </c>
      <c r="Y232" s="185" t="s">
        <v>986</v>
      </c>
      <c r="Z232" s="186" t="s">
        <v>151</v>
      </c>
      <c r="AA232" s="187"/>
      <c r="AB232" s="24"/>
      <c r="AC232" s="25"/>
      <c r="AD232" s="34" t="str">
        <f t="shared" si="38"/>
        <v/>
      </c>
      <c r="AE232" s="26"/>
      <c r="AF232" s="27"/>
      <c r="AG232" s="28"/>
      <c r="AH232" s="142"/>
      <c r="AI232" s="142"/>
      <c r="AJ232" s="142"/>
    </row>
    <row r="233" spans="1:36" ht="15" customHeight="1" x14ac:dyDescent="0.15">
      <c r="A233" s="12" t="s">
        <v>8</v>
      </c>
      <c r="B233" s="13" t="s">
        <v>7</v>
      </c>
      <c r="C233" s="14" t="s">
        <v>47</v>
      </c>
      <c r="D233" s="15" t="s">
        <v>853</v>
      </c>
      <c r="E233" s="16" t="s">
        <v>855</v>
      </c>
      <c r="F233" s="17">
        <v>41083</v>
      </c>
      <c r="G233" s="30">
        <f t="shared" si="34"/>
        <v>160</v>
      </c>
      <c r="H233" s="10" t="s">
        <v>46</v>
      </c>
      <c r="I233" s="31">
        <f t="shared" si="35"/>
        <v>145</v>
      </c>
      <c r="J233" s="9"/>
      <c r="K233" s="32">
        <f t="shared" si="36"/>
        <v>50</v>
      </c>
      <c r="L233" s="33">
        <f t="shared" si="37"/>
        <v>95</v>
      </c>
      <c r="M233" s="35" t="s">
        <v>460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8"/>
        <v/>
      </c>
      <c r="AE233" s="26"/>
      <c r="AF233" s="27"/>
      <c r="AG233" s="28"/>
      <c r="AH233" s="142" t="s">
        <v>1004</v>
      </c>
      <c r="AI233" s="142"/>
      <c r="AJ233" s="142"/>
    </row>
    <row r="234" spans="1:36" ht="15" customHeight="1" x14ac:dyDescent="0.15">
      <c r="A234" s="12" t="s">
        <v>6</v>
      </c>
      <c r="B234" s="13" t="s">
        <v>7</v>
      </c>
      <c r="C234" s="14" t="s">
        <v>563</v>
      </c>
      <c r="D234" s="15" t="s">
        <v>857</v>
      </c>
      <c r="E234" s="16" t="s">
        <v>760</v>
      </c>
      <c r="F234" s="17">
        <v>21031</v>
      </c>
      <c r="G234" s="30">
        <f t="shared" si="34"/>
        <v>175</v>
      </c>
      <c r="H234" s="10" t="s">
        <v>30</v>
      </c>
      <c r="I234" s="31">
        <f t="shared" si="35"/>
        <v>175</v>
      </c>
      <c r="J234" s="9"/>
      <c r="K234" s="32">
        <f t="shared" si="36"/>
        <v>175</v>
      </c>
      <c r="L234" s="33">
        <f t="shared" si="37"/>
        <v>0</v>
      </c>
      <c r="M234" s="35" t="s">
        <v>153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8"/>
        <v/>
      </c>
      <c r="AE234" s="26"/>
      <c r="AF234" s="27"/>
      <c r="AG234" s="28"/>
      <c r="AH234" s="142"/>
      <c r="AI234" s="142"/>
      <c r="AJ234" s="142"/>
    </row>
    <row r="235" spans="1:36" ht="15" customHeight="1" x14ac:dyDescent="0.15">
      <c r="A235" s="12" t="s">
        <v>6</v>
      </c>
      <c r="B235" s="13" t="s">
        <v>7</v>
      </c>
      <c r="C235" s="14" t="s">
        <v>47</v>
      </c>
      <c r="D235" s="15" t="s">
        <v>281</v>
      </c>
      <c r="E235" s="16" t="s">
        <v>283</v>
      </c>
      <c r="F235" s="17">
        <v>42223</v>
      </c>
      <c r="G235" s="30">
        <f t="shared" si="34"/>
        <v>145</v>
      </c>
      <c r="H235" s="10" t="s">
        <v>46</v>
      </c>
      <c r="I235" s="31">
        <f t="shared" si="35"/>
        <v>130</v>
      </c>
      <c r="J235" s="9"/>
      <c r="K235" s="32">
        <f t="shared" si="36"/>
        <v>130</v>
      </c>
      <c r="L235" s="33">
        <f t="shared" si="37"/>
        <v>0</v>
      </c>
      <c r="M235" s="35" t="s">
        <v>107</v>
      </c>
      <c r="N235" s="36">
        <v>50</v>
      </c>
      <c r="O235" s="123" t="s">
        <v>287</v>
      </c>
      <c r="P235" s="120" t="s">
        <v>114</v>
      </c>
      <c r="Q235" s="37">
        <v>44757</v>
      </c>
      <c r="R235" s="153" t="s">
        <v>107</v>
      </c>
      <c r="S235" s="154">
        <v>40</v>
      </c>
      <c r="T235" s="155" t="s">
        <v>288</v>
      </c>
      <c r="U235" s="156" t="s">
        <v>115</v>
      </c>
      <c r="V235" s="157">
        <v>44789</v>
      </c>
      <c r="W235" s="183" t="s">
        <v>107</v>
      </c>
      <c r="X235" s="184">
        <v>40</v>
      </c>
      <c r="Y235" s="185" t="s">
        <v>289</v>
      </c>
      <c r="Z235" s="186" t="s">
        <v>125</v>
      </c>
      <c r="AA235" s="187">
        <v>44809</v>
      </c>
      <c r="AB235" s="24"/>
      <c r="AC235" s="25"/>
      <c r="AD235" s="34" t="str">
        <f t="shared" si="38"/>
        <v/>
      </c>
      <c r="AE235" s="26"/>
      <c r="AF235" s="27"/>
      <c r="AG235" s="28"/>
      <c r="AH235" s="142" t="s">
        <v>312</v>
      </c>
      <c r="AI235" s="142"/>
      <c r="AJ235" s="142"/>
    </row>
    <row r="236" spans="1:36" s="2" customFormat="1" ht="15" customHeight="1" x14ac:dyDescent="0.15">
      <c r="A236" s="12" t="s">
        <v>6</v>
      </c>
      <c r="B236" s="13" t="s">
        <v>7</v>
      </c>
      <c r="C236" s="14" t="s">
        <v>47</v>
      </c>
      <c r="D236" s="15" t="s">
        <v>858</v>
      </c>
      <c r="E236" s="16" t="s">
        <v>859</v>
      </c>
      <c r="F236" s="17">
        <v>41177</v>
      </c>
      <c r="G236" s="30">
        <f t="shared" si="34"/>
        <v>160</v>
      </c>
      <c r="H236" s="10" t="s">
        <v>30</v>
      </c>
      <c r="I236" s="31">
        <f t="shared" si="35"/>
        <v>160</v>
      </c>
      <c r="J236" s="9"/>
      <c r="K236" s="32">
        <f t="shared" si="36"/>
        <v>160</v>
      </c>
      <c r="L236" s="33">
        <f t="shared" si="37"/>
        <v>0</v>
      </c>
      <c r="M236" s="35" t="s">
        <v>153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8"/>
        <v/>
      </c>
      <c r="AE236" s="26"/>
      <c r="AF236" s="27"/>
      <c r="AG236" s="28"/>
      <c r="AH236" s="143" t="s">
        <v>943</v>
      </c>
      <c r="AI236" s="143"/>
      <c r="AJ236" s="143"/>
    </row>
    <row r="237" spans="1:36" s="2" customFormat="1" ht="15" customHeight="1" x14ac:dyDescent="0.15">
      <c r="A237" s="12" t="s">
        <v>6</v>
      </c>
      <c r="B237" s="13" t="s">
        <v>7</v>
      </c>
      <c r="C237" s="14" t="s">
        <v>563</v>
      </c>
      <c r="D237" s="15" t="s">
        <v>860</v>
      </c>
      <c r="E237" s="16" t="s">
        <v>282</v>
      </c>
      <c r="F237" s="17">
        <v>29806</v>
      </c>
      <c r="G237" s="30">
        <f t="shared" si="34"/>
        <v>175</v>
      </c>
      <c r="H237" s="10" t="s">
        <v>30</v>
      </c>
      <c r="I237" s="31">
        <f t="shared" si="35"/>
        <v>175</v>
      </c>
      <c r="J237" s="9"/>
      <c r="K237" s="32">
        <f t="shared" si="36"/>
        <v>175</v>
      </c>
      <c r="L237" s="33">
        <f t="shared" si="37"/>
        <v>0</v>
      </c>
      <c r="M237" s="35" t="s">
        <v>153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8"/>
        <v/>
      </c>
      <c r="AE237" s="26"/>
      <c r="AF237" s="27"/>
      <c r="AG237" s="28"/>
      <c r="AH237" s="143"/>
      <c r="AI237" s="143"/>
      <c r="AJ237" s="143"/>
    </row>
    <row r="238" spans="1:36" s="2" customFormat="1" ht="15" customHeight="1" x14ac:dyDescent="0.15">
      <c r="A238" s="12" t="s">
        <v>6</v>
      </c>
      <c r="B238" s="13" t="s">
        <v>7</v>
      </c>
      <c r="C238" s="14" t="s">
        <v>47</v>
      </c>
      <c r="D238" s="15" t="s">
        <v>861</v>
      </c>
      <c r="E238" s="16" t="s">
        <v>862</v>
      </c>
      <c r="F238" s="17">
        <v>40985</v>
      </c>
      <c r="G238" s="30">
        <f t="shared" si="34"/>
        <v>160</v>
      </c>
      <c r="H238" s="10" t="s">
        <v>30</v>
      </c>
      <c r="I238" s="31">
        <f t="shared" si="35"/>
        <v>160</v>
      </c>
      <c r="J238" s="9"/>
      <c r="K238" s="32">
        <f t="shared" si="36"/>
        <v>160</v>
      </c>
      <c r="L238" s="33">
        <f t="shared" si="37"/>
        <v>0</v>
      </c>
      <c r="M238" s="35" t="s">
        <v>107</v>
      </c>
      <c r="N238" s="36">
        <v>160</v>
      </c>
      <c r="O238" s="123" t="s">
        <v>863</v>
      </c>
      <c r="P238" s="120" t="s">
        <v>133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8"/>
        <v/>
      </c>
      <c r="AE238" s="26"/>
      <c r="AF238" s="27"/>
      <c r="AG238" s="28"/>
      <c r="AH238" s="143"/>
      <c r="AI238" s="143"/>
      <c r="AJ238" s="143"/>
    </row>
    <row r="239" spans="1:36" s="2" customFormat="1" ht="15" customHeight="1" x14ac:dyDescent="0.15">
      <c r="A239" s="12" t="s">
        <v>6</v>
      </c>
      <c r="B239" s="13" t="s">
        <v>7</v>
      </c>
      <c r="C239" s="14" t="s">
        <v>47</v>
      </c>
      <c r="D239" s="15" t="s">
        <v>865</v>
      </c>
      <c r="E239" s="16" t="s">
        <v>864</v>
      </c>
      <c r="F239" s="17">
        <v>39484</v>
      </c>
      <c r="G239" s="30">
        <f t="shared" ref="G239:G27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30</v>
      </c>
      <c r="I239" s="31">
        <f t="shared" ref="I239:I270" si="40">IF(OR(H239="Non",H239=""),G239,MAX(0,G239-15))</f>
        <v>170</v>
      </c>
      <c r="J239" s="9" t="s">
        <v>866</v>
      </c>
      <c r="K239" s="32">
        <f t="shared" ref="K239:K270" si="41">SUM(N239,S239,X239)</f>
        <v>170</v>
      </c>
      <c r="L239" s="33">
        <f t="shared" ref="L239:L270" si="42">IF(D239="","",I239-K239)</f>
        <v>0</v>
      </c>
      <c r="M239" s="35" t="s">
        <v>107</v>
      </c>
      <c r="N239" s="36">
        <v>170</v>
      </c>
      <c r="O239" s="123" t="s">
        <v>867</v>
      </c>
      <c r="P239" s="120" t="s">
        <v>133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43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1016</v>
      </c>
      <c r="AI239" s="143"/>
      <c r="AJ239" s="143"/>
    </row>
    <row r="240" spans="1:36" s="2" customFormat="1" ht="15" customHeight="1" x14ac:dyDescent="0.15">
      <c r="A240" s="12" t="s">
        <v>6</v>
      </c>
      <c r="B240" s="13" t="s">
        <v>7</v>
      </c>
      <c r="C240" s="14" t="s">
        <v>442</v>
      </c>
      <c r="D240" s="15" t="s">
        <v>828</v>
      </c>
      <c r="E240" s="16" t="s">
        <v>199</v>
      </c>
      <c r="F240" s="17">
        <v>42740</v>
      </c>
      <c r="G240" s="30">
        <f t="shared" si="39"/>
        <v>90</v>
      </c>
      <c r="H240" s="10" t="s">
        <v>46</v>
      </c>
      <c r="I240" s="31">
        <f t="shared" si="40"/>
        <v>75</v>
      </c>
      <c r="J240" s="9"/>
      <c r="K240" s="32">
        <f t="shared" si="41"/>
        <v>130</v>
      </c>
      <c r="L240" s="33">
        <f t="shared" si="42"/>
        <v>-55</v>
      </c>
      <c r="M240" s="35" t="s">
        <v>107</v>
      </c>
      <c r="N240" s="36">
        <v>130</v>
      </c>
      <c r="O240" s="123" t="s">
        <v>868</v>
      </c>
      <c r="P240" s="120" t="s">
        <v>133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43"/>
        <v/>
      </c>
      <c r="AE240" s="26"/>
      <c r="AF240" s="27"/>
      <c r="AG240" s="28"/>
      <c r="AH240" s="143"/>
      <c r="AI240" s="143"/>
      <c r="AJ240" s="143"/>
    </row>
    <row r="241" spans="1:36" s="2" customFormat="1" ht="15" customHeight="1" x14ac:dyDescent="0.15">
      <c r="A241" s="12" t="s">
        <v>8</v>
      </c>
      <c r="B241" s="13" t="s">
        <v>7</v>
      </c>
      <c r="C241" s="14" t="s">
        <v>47</v>
      </c>
      <c r="D241" s="15" t="s">
        <v>869</v>
      </c>
      <c r="E241" s="16" t="s">
        <v>870</v>
      </c>
      <c r="F241" s="17">
        <v>40978</v>
      </c>
      <c r="G241" s="30">
        <f t="shared" si="39"/>
        <v>160</v>
      </c>
      <c r="H241" s="10" t="s">
        <v>30</v>
      </c>
      <c r="I241" s="31">
        <f t="shared" si="40"/>
        <v>160</v>
      </c>
      <c r="J241" s="9"/>
      <c r="K241" s="32">
        <f t="shared" si="41"/>
        <v>160</v>
      </c>
      <c r="L241" s="33">
        <f t="shared" si="42"/>
        <v>0</v>
      </c>
      <c r="M241" s="35" t="s">
        <v>107</v>
      </c>
      <c r="N241" s="36">
        <v>110</v>
      </c>
      <c r="O241" s="123" t="s">
        <v>871</v>
      </c>
      <c r="P241" s="120" t="s">
        <v>133</v>
      </c>
      <c r="Q241" s="37">
        <v>44849</v>
      </c>
      <c r="R241" s="153" t="s">
        <v>460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43"/>
        <v/>
      </c>
      <c r="AE241" s="26"/>
      <c r="AF241" s="27"/>
      <c r="AG241" s="28"/>
      <c r="AH241" s="143" t="s">
        <v>1009</v>
      </c>
      <c r="AI241" s="143"/>
      <c r="AJ241" s="143"/>
    </row>
    <row r="242" spans="1:36" s="2" customFormat="1" ht="15" customHeight="1" x14ac:dyDescent="0.15">
      <c r="A242" s="12" t="s">
        <v>6</v>
      </c>
      <c r="B242" s="13" t="s">
        <v>7</v>
      </c>
      <c r="C242" s="14" t="s">
        <v>47</v>
      </c>
      <c r="D242" s="15" t="s">
        <v>872</v>
      </c>
      <c r="E242" s="16" t="s">
        <v>873</v>
      </c>
      <c r="F242" s="17">
        <v>40998</v>
      </c>
      <c r="G242" s="30">
        <f t="shared" si="39"/>
        <v>160</v>
      </c>
      <c r="H242" s="10" t="s">
        <v>30</v>
      </c>
      <c r="I242" s="31">
        <f t="shared" si="40"/>
        <v>160</v>
      </c>
      <c r="J242" s="9"/>
      <c r="K242" s="32">
        <f t="shared" si="41"/>
        <v>160</v>
      </c>
      <c r="L242" s="33">
        <f t="shared" si="42"/>
        <v>0</v>
      </c>
      <c r="M242" s="35" t="s">
        <v>107</v>
      </c>
      <c r="N242" s="36">
        <v>110</v>
      </c>
      <c r="O242" s="123" t="s">
        <v>874</v>
      </c>
      <c r="P242" s="120" t="s">
        <v>133</v>
      </c>
      <c r="Q242" s="37">
        <v>44849</v>
      </c>
      <c r="R242" s="153" t="s">
        <v>460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43"/>
        <v/>
      </c>
      <c r="AE242" s="26"/>
      <c r="AF242" s="27"/>
      <c r="AG242" s="28"/>
      <c r="AH242" s="143"/>
      <c r="AI242" s="143"/>
      <c r="AJ242" s="143"/>
    </row>
    <row r="243" spans="1:36" s="2" customFormat="1" ht="15" customHeight="1" x14ac:dyDescent="0.15">
      <c r="A243" s="12" t="s">
        <v>6</v>
      </c>
      <c r="B243" s="13" t="s">
        <v>7</v>
      </c>
      <c r="C243" s="14" t="s">
        <v>47</v>
      </c>
      <c r="D243" s="15" t="s">
        <v>875</v>
      </c>
      <c r="E243" s="16" t="s">
        <v>876</v>
      </c>
      <c r="F243" s="17">
        <v>41248</v>
      </c>
      <c r="G243" s="30">
        <f t="shared" si="39"/>
        <v>160</v>
      </c>
      <c r="H243" s="10" t="s">
        <v>30</v>
      </c>
      <c r="I243" s="31">
        <f t="shared" si="40"/>
        <v>160</v>
      </c>
      <c r="J243" s="9"/>
      <c r="K243" s="32">
        <f t="shared" si="41"/>
        <v>305</v>
      </c>
      <c r="L243" s="33">
        <f t="shared" si="42"/>
        <v>-145</v>
      </c>
      <c r="M243" s="35" t="s">
        <v>107</v>
      </c>
      <c r="N243" s="36">
        <v>305</v>
      </c>
      <c r="O243" s="123" t="s">
        <v>878</v>
      </c>
      <c r="P243" s="120" t="s">
        <v>133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43"/>
        <v/>
      </c>
      <c r="AE243" s="26"/>
      <c r="AF243" s="27"/>
      <c r="AG243" s="28"/>
      <c r="AH243" s="143" t="s">
        <v>1005</v>
      </c>
      <c r="AI243" s="143" t="s">
        <v>1006</v>
      </c>
      <c r="AJ243" s="143"/>
    </row>
    <row r="244" spans="1:36" ht="15" customHeight="1" x14ac:dyDescent="0.15">
      <c r="A244" s="12" t="s">
        <v>8</v>
      </c>
      <c r="B244" s="13" t="s">
        <v>7</v>
      </c>
      <c r="C244" s="14" t="s">
        <v>47</v>
      </c>
      <c r="D244" s="15" t="s">
        <v>875</v>
      </c>
      <c r="E244" s="16" t="s">
        <v>877</v>
      </c>
      <c r="F244" s="17">
        <v>41248</v>
      </c>
      <c r="G244" s="30">
        <f t="shared" si="39"/>
        <v>160</v>
      </c>
      <c r="H244" s="10" t="s">
        <v>46</v>
      </c>
      <c r="I244" s="31">
        <f t="shared" si="40"/>
        <v>145</v>
      </c>
      <c r="J244" s="9"/>
      <c r="K244" s="32">
        <f t="shared" si="41"/>
        <v>0</v>
      </c>
      <c r="L244" s="33">
        <f t="shared" si="42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43"/>
        <v/>
      </c>
      <c r="AE244" s="26"/>
      <c r="AF244" s="27"/>
      <c r="AG244" s="28"/>
      <c r="AH244" s="142" t="s">
        <v>1005</v>
      </c>
      <c r="AI244" s="142" t="s">
        <v>1006</v>
      </c>
      <c r="AJ244" s="142"/>
    </row>
    <row r="245" spans="1:36" ht="15" customHeight="1" x14ac:dyDescent="0.15">
      <c r="A245" s="12" t="s">
        <v>6</v>
      </c>
      <c r="B245" s="13" t="s">
        <v>7</v>
      </c>
      <c r="C245" s="14" t="s">
        <v>563</v>
      </c>
      <c r="D245" s="15" t="s">
        <v>1092</v>
      </c>
      <c r="E245" s="16" t="s">
        <v>307</v>
      </c>
      <c r="F245" s="17">
        <v>31172</v>
      </c>
      <c r="G245" s="30">
        <f t="shared" si="39"/>
        <v>175</v>
      </c>
      <c r="H245" s="10" t="s">
        <v>30</v>
      </c>
      <c r="I245" s="31">
        <f t="shared" si="40"/>
        <v>175</v>
      </c>
      <c r="J245" s="9"/>
      <c r="K245" s="32">
        <f t="shared" si="41"/>
        <v>175</v>
      </c>
      <c r="L245" s="33">
        <f t="shared" si="42"/>
        <v>0</v>
      </c>
      <c r="M245" s="35" t="s">
        <v>107</v>
      </c>
      <c r="N245" s="36">
        <v>175</v>
      </c>
      <c r="O245" s="123" t="s">
        <v>879</v>
      </c>
      <c r="P245" s="120" t="s">
        <v>133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43"/>
        <v/>
      </c>
      <c r="AE245" s="26"/>
      <c r="AF245" s="27"/>
      <c r="AG245" s="28"/>
      <c r="AH245" s="142"/>
      <c r="AI245" s="142"/>
      <c r="AJ245" s="142"/>
    </row>
    <row r="246" spans="1:36" ht="15" customHeight="1" x14ac:dyDescent="0.15">
      <c r="A246" s="12" t="s">
        <v>6</v>
      </c>
      <c r="B246" s="13" t="s">
        <v>7</v>
      </c>
      <c r="C246" s="14" t="s">
        <v>563</v>
      </c>
      <c r="D246" s="15" t="s">
        <v>677</v>
      </c>
      <c r="E246" s="16" t="s">
        <v>880</v>
      </c>
      <c r="F246" s="17">
        <v>24055</v>
      </c>
      <c r="G246" s="30">
        <f t="shared" si="39"/>
        <v>175</v>
      </c>
      <c r="H246" s="10" t="s">
        <v>30</v>
      </c>
      <c r="I246" s="31">
        <f t="shared" si="40"/>
        <v>175</v>
      </c>
      <c r="J246" s="9"/>
      <c r="K246" s="32">
        <f t="shared" si="41"/>
        <v>175</v>
      </c>
      <c r="L246" s="33">
        <f t="shared" si="42"/>
        <v>0</v>
      </c>
      <c r="M246" s="35" t="s">
        <v>107</v>
      </c>
      <c r="N246" s="36">
        <v>175</v>
      </c>
      <c r="O246" s="123" t="s">
        <v>881</v>
      </c>
      <c r="P246" s="120" t="s">
        <v>133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43"/>
        <v/>
      </c>
      <c r="AE246" s="26"/>
      <c r="AF246" s="27"/>
      <c r="AG246" s="28"/>
      <c r="AH246" s="142"/>
      <c r="AI246" s="142"/>
      <c r="AJ246" s="142"/>
    </row>
    <row r="247" spans="1:36" ht="15" customHeight="1" x14ac:dyDescent="0.15">
      <c r="A247" s="12" t="s">
        <v>6</v>
      </c>
      <c r="B247" s="13" t="s">
        <v>7</v>
      </c>
      <c r="C247" s="14" t="s">
        <v>563</v>
      </c>
      <c r="D247" s="15" t="s">
        <v>882</v>
      </c>
      <c r="E247" s="16" t="s">
        <v>883</v>
      </c>
      <c r="F247" s="17">
        <v>26750</v>
      </c>
      <c r="G247" s="30">
        <f t="shared" si="39"/>
        <v>175</v>
      </c>
      <c r="H247" s="10" t="s">
        <v>30</v>
      </c>
      <c r="I247" s="31">
        <f t="shared" si="40"/>
        <v>175</v>
      </c>
      <c r="J247" s="9"/>
      <c r="K247" s="32">
        <f t="shared" si="41"/>
        <v>175</v>
      </c>
      <c r="L247" s="33">
        <f t="shared" si="42"/>
        <v>0</v>
      </c>
      <c r="M247" s="35" t="s">
        <v>107</v>
      </c>
      <c r="N247" s="36">
        <v>175</v>
      </c>
      <c r="O247" s="123" t="s">
        <v>884</v>
      </c>
      <c r="P247" s="120" t="s">
        <v>133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43"/>
        <v/>
      </c>
      <c r="AE247" s="26"/>
      <c r="AF247" s="27"/>
      <c r="AG247" s="28"/>
      <c r="AH247" s="142"/>
      <c r="AI247" s="142"/>
      <c r="AJ247" s="142"/>
    </row>
    <row r="248" spans="1:36" ht="15" customHeight="1" x14ac:dyDescent="0.15">
      <c r="A248" s="12" t="s">
        <v>8</v>
      </c>
      <c r="B248" s="13" t="s">
        <v>7</v>
      </c>
      <c r="C248" s="14" t="s">
        <v>704</v>
      </c>
      <c r="D248" s="15" t="s">
        <v>885</v>
      </c>
      <c r="E248" s="16" t="s">
        <v>886</v>
      </c>
      <c r="F248" s="17">
        <v>35942</v>
      </c>
      <c r="G248" s="30">
        <f t="shared" si="39"/>
        <v>190</v>
      </c>
      <c r="H248" s="10" t="s">
        <v>30</v>
      </c>
      <c r="I248" s="31">
        <f t="shared" si="40"/>
        <v>190</v>
      </c>
      <c r="J248" s="9"/>
      <c r="K248" s="32">
        <f t="shared" si="41"/>
        <v>175</v>
      </c>
      <c r="L248" s="33">
        <f t="shared" si="42"/>
        <v>15</v>
      </c>
      <c r="M248" s="35" t="s">
        <v>107</v>
      </c>
      <c r="N248" s="36">
        <v>175</v>
      </c>
      <c r="O248" s="123"/>
      <c r="P248" s="120" t="s">
        <v>133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43"/>
        <v/>
      </c>
      <c r="AE248" s="26"/>
      <c r="AF248" s="27"/>
      <c r="AG248" s="28"/>
      <c r="AH248" s="142"/>
      <c r="AI248" s="142"/>
      <c r="AJ248" s="142"/>
    </row>
    <row r="249" spans="1:36" ht="15" customHeight="1" x14ac:dyDescent="0.15">
      <c r="A249" s="12" t="s">
        <v>8</v>
      </c>
      <c r="B249" s="13" t="s">
        <v>7</v>
      </c>
      <c r="C249" s="14" t="s">
        <v>704</v>
      </c>
      <c r="D249" s="15" t="s">
        <v>887</v>
      </c>
      <c r="E249" s="16" t="s">
        <v>608</v>
      </c>
      <c r="F249" s="17">
        <v>28400</v>
      </c>
      <c r="G249" s="30">
        <f t="shared" si="39"/>
        <v>190</v>
      </c>
      <c r="H249" s="10" t="s">
        <v>30</v>
      </c>
      <c r="I249" s="31">
        <f t="shared" si="40"/>
        <v>190</v>
      </c>
      <c r="J249" s="9"/>
      <c r="K249" s="32">
        <f t="shared" si="41"/>
        <v>190</v>
      </c>
      <c r="L249" s="33">
        <f t="shared" si="42"/>
        <v>0</v>
      </c>
      <c r="M249" s="35" t="s">
        <v>107</v>
      </c>
      <c r="N249" s="36">
        <v>190</v>
      </c>
      <c r="O249" s="123" t="s">
        <v>888</v>
      </c>
      <c r="P249" s="120" t="s">
        <v>133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43"/>
        <v/>
      </c>
      <c r="AE249" s="26"/>
      <c r="AF249" s="27"/>
      <c r="AG249" s="28"/>
      <c r="AH249" s="142"/>
      <c r="AI249" s="142"/>
      <c r="AJ249" s="142"/>
    </row>
    <row r="250" spans="1:36" ht="15" customHeight="1" x14ac:dyDescent="0.15">
      <c r="A250" s="12" t="s">
        <v>8</v>
      </c>
      <c r="B250" s="13" t="s">
        <v>7</v>
      </c>
      <c r="C250" s="14" t="s">
        <v>47</v>
      </c>
      <c r="D250" s="15" t="s">
        <v>889</v>
      </c>
      <c r="E250" s="16" t="s">
        <v>890</v>
      </c>
      <c r="F250" s="17">
        <v>40224</v>
      </c>
      <c r="G250" s="30">
        <f t="shared" si="39"/>
        <v>170</v>
      </c>
      <c r="H250" s="10" t="s">
        <v>30</v>
      </c>
      <c r="I250" s="31">
        <f t="shared" si="40"/>
        <v>170</v>
      </c>
      <c r="J250" s="9"/>
      <c r="K250" s="32">
        <f t="shared" si="41"/>
        <v>170</v>
      </c>
      <c r="L250" s="33">
        <f t="shared" si="42"/>
        <v>0</v>
      </c>
      <c r="M250" s="35" t="s">
        <v>107</v>
      </c>
      <c r="N250" s="36">
        <v>170</v>
      </c>
      <c r="O250" s="123" t="s">
        <v>891</v>
      </c>
      <c r="P250" s="120" t="s">
        <v>133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43"/>
        <v/>
      </c>
      <c r="AE250" s="26"/>
      <c r="AF250" s="27"/>
      <c r="AG250" s="28"/>
      <c r="AH250" s="142" t="s">
        <v>948</v>
      </c>
      <c r="AI250" s="142" t="s">
        <v>949</v>
      </c>
      <c r="AJ250" s="142"/>
    </row>
    <row r="251" spans="1:36" ht="15" customHeight="1" x14ac:dyDescent="0.15">
      <c r="A251" s="12" t="s">
        <v>8</v>
      </c>
      <c r="B251" s="13" t="s">
        <v>7</v>
      </c>
      <c r="C251" s="14" t="s">
        <v>47</v>
      </c>
      <c r="D251" s="15" t="s">
        <v>894</v>
      </c>
      <c r="E251" s="16" t="s">
        <v>895</v>
      </c>
      <c r="F251" s="17">
        <v>40501</v>
      </c>
      <c r="G251" s="30">
        <f t="shared" si="39"/>
        <v>170</v>
      </c>
      <c r="H251" s="10" t="s">
        <v>30</v>
      </c>
      <c r="I251" s="31">
        <f t="shared" si="40"/>
        <v>170</v>
      </c>
      <c r="J251" s="9"/>
      <c r="K251" s="32">
        <f t="shared" si="41"/>
        <v>150</v>
      </c>
      <c r="L251" s="33">
        <f t="shared" si="42"/>
        <v>20</v>
      </c>
      <c r="M251" s="35" t="s">
        <v>107</v>
      </c>
      <c r="N251" s="36">
        <v>50</v>
      </c>
      <c r="O251" s="123" t="s">
        <v>897</v>
      </c>
      <c r="P251" s="120" t="s">
        <v>133</v>
      </c>
      <c r="Q251" s="37">
        <v>44849</v>
      </c>
      <c r="R251" s="153" t="s">
        <v>107</v>
      </c>
      <c r="S251" s="154">
        <v>50</v>
      </c>
      <c r="T251" s="155" t="s">
        <v>898</v>
      </c>
      <c r="U251" s="156" t="s">
        <v>216</v>
      </c>
      <c r="V251" s="157"/>
      <c r="W251" s="183" t="s">
        <v>460</v>
      </c>
      <c r="X251" s="184">
        <v>50</v>
      </c>
      <c r="Y251" s="185"/>
      <c r="Z251" s="186"/>
      <c r="AA251" s="187"/>
      <c r="AB251" s="24"/>
      <c r="AC251" s="25"/>
      <c r="AD251" s="34" t="str">
        <f t="shared" si="43"/>
        <v/>
      </c>
      <c r="AE251" s="26"/>
      <c r="AF251" s="27"/>
      <c r="AG251" s="28"/>
      <c r="AH251" s="142" t="s">
        <v>1010</v>
      </c>
      <c r="AI251" s="142"/>
      <c r="AJ251" s="142"/>
    </row>
    <row r="252" spans="1:36" ht="15" customHeight="1" x14ac:dyDescent="0.15">
      <c r="A252" s="12" t="s">
        <v>8</v>
      </c>
      <c r="B252" s="13" t="s">
        <v>7</v>
      </c>
      <c r="C252" s="14" t="s">
        <v>47</v>
      </c>
      <c r="D252" s="15" t="s">
        <v>894</v>
      </c>
      <c r="E252" s="16" t="s">
        <v>896</v>
      </c>
      <c r="F252" s="17">
        <v>39973</v>
      </c>
      <c r="G252" s="30">
        <f t="shared" si="39"/>
        <v>170</v>
      </c>
      <c r="H252" s="10" t="s">
        <v>46</v>
      </c>
      <c r="I252" s="31">
        <f t="shared" si="40"/>
        <v>155</v>
      </c>
      <c r="J252" s="9"/>
      <c r="K252" s="32">
        <f t="shared" si="41"/>
        <v>175</v>
      </c>
      <c r="L252" s="33">
        <f t="shared" si="42"/>
        <v>-20</v>
      </c>
      <c r="M252" s="35" t="s">
        <v>107</v>
      </c>
      <c r="N252" s="36">
        <v>50</v>
      </c>
      <c r="O252" s="123" t="s">
        <v>899</v>
      </c>
      <c r="P252" s="120" t="s">
        <v>900</v>
      </c>
      <c r="Q252" s="37"/>
      <c r="R252" s="153" t="s">
        <v>107</v>
      </c>
      <c r="S252" s="154">
        <v>75</v>
      </c>
      <c r="T252" s="155" t="s">
        <v>901</v>
      </c>
      <c r="U252" s="156" t="s">
        <v>902</v>
      </c>
      <c r="V252" s="157"/>
      <c r="W252" s="183" t="s">
        <v>460</v>
      </c>
      <c r="X252" s="184">
        <v>50</v>
      </c>
      <c r="Y252" s="185"/>
      <c r="Z252" s="186"/>
      <c r="AA252" s="187"/>
      <c r="AB252" s="24"/>
      <c r="AC252" s="25"/>
      <c r="AD252" s="34" t="str">
        <f t="shared" si="43"/>
        <v/>
      </c>
      <c r="AE252" s="26"/>
      <c r="AF252" s="27"/>
      <c r="AG252" s="28"/>
      <c r="AH252" s="142" t="s">
        <v>1010</v>
      </c>
      <c r="AI252" s="142"/>
      <c r="AJ252" s="142"/>
    </row>
    <row r="253" spans="1:36" ht="15" customHeight="1" x14ac:dyDescent="0.15">
      <c r="A253" s="12" t="s">
        <v>8</v>
      </c>
      <c r="B253" s="13" t="s">
        <v>7</v>
      </c>
      <c r="C253" s="14" t="s">
        <v>47</v>
      </c>
      <c r="D253" s="15" t="s">
        <v>470</v>
      </c>
      <c r="E253" s="16" t="s">
        <v>904</v>
      </c>
      <c r="F253" s="17">
        <v>37058</v>
      </c>
      <c r="G253" s="30">
        <f t="shared" si="39"/>
        <v>220</v>
      </c>
      <c r="H253" s="10" t="s">
        <v>46</v>
      </c>
      <c r="I253" s="31">
        <f t="shared" si="40"/>
        <v>205</v>
      </c>
      <c r="J253" s="9"/>
      <c r="K253" s="32">
        <f t="shared" si="41"/>
        <v>75</v>
      </c>
      <c r="L253" s="33">
        <f t="shared" si="42"/>
        <v>130</v>
      </c>
      <c r="M253" s="35" t="s">
        <v>144</v>
      </c>
      <c r="N253" s="36">
        <v>0</v>
      </c>
      <c r="O253" s="123"/>
      <c r="P253" s="120"/>
      <c r="Q253" s="37"/>
      <c r="R253" s="153" t="s">
        <v>144</v>
      </c>
      <c r="S253" s="154">
        <v>75</v>
      </c>
      <c r="T253" s="155"/>
      <c r="U253" s="156" t="s">
        <v>133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43"/>
        <v/>
      </c>
      <c r="AE253" s="26"/>
      <c r="AF253" s="27"/>
      <c r="AG253" s="28"/>
      <c r="AH253" s="142"/>
      <c r="AI253" s="142"/>
      <c r="AJ253" s="142"/>
    </row>
    <row r="254" spans="1:36" ht="15" customHeight="1" x14ac:dyDescent="0.15">
      <c r="A254" s="12" t="s">
        <v>6</v>
      </c>
      <c r="B254" s="13" t="s">
        <v>7</v>
      </c>
      <c r="C254" s="14" t="s">
        <v>145</v>
      </c>
      <c r="D254" s="15" t="s">
        <v>747</v>
      </c>
      <c r="E254" s="16" t="s">
        <v>419</v>
      </c>
      <c r="F254" s="17">
        <v>36401</v>
      </c>
      <c r="G254" s="30">
        <f t="shared" si="39"/>
        <v>0</v>
      </c>
      <c r="H254" s="10" t="s">
        <v>30</v>
      </c>
      <c r="I254" s="31">
        <f t="shared" si="40"/>
        <v>0</v>
      </c>
      <c r="J254" s="9"/>
      <c r="K254" s="32">
        <f t="shared" si="41"/>
        <v>0</v>
      </c>
      <c r="L254" s="33">
        <f t="shared" si="42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43"/>
        <v/>
      </c>
      <c r="AE254" s="26"/>
      <c r="AF254" s="27"/>
      <c r="AG254" s="28"/>
      <c r="AH254" s="142"/>
      <c r="AI254" s="142"/>
      <c r="AJ254" s="142"/>
    </row>
    <row r="255" spans="1:36" ht="15" customHeight="1" x14ac:dyDescent="0.15">
      <c r="A255" s="12" t="s">
        <v>6</v>
      </c>
      <c r="B255" s="13" t="s">
        <v>7</v>
      </c>
      <c r="C255" s="14" t="s">
        <v>47</v>
      </c>
      <c r="D255" s="15" t="s">
        <v>905</v>
      </c>
      <c r="E255" s="16" t="s">
        <v>906</v>
      </c>
      <c r="F255" s="17">
        <v>31783</v>
      </c>
      <c r="G255" s="30">
        <f t="shared" si="39"/>
        <v>220</v>
      </c>
      <c r="H255" s="10" t="s">
        <v>30</v>
      </c>
      <c r="I255" s="31">
        <f t="shared" si="40"/>
        <v>220</v>
      </c>
      <c r="J255" s="9"/>
      <c r="K255" s="32">
        <f t="shared" si="41"/>
        <v>220</v>
      </c>
      <c r="L255" s="33">
        <f t="shared" si="42"/>
        <v>0</v>
      </c>
      <c r="M255" s="35" t="s">
        <v>107</v>
      </c>
      <c r="N255" s="36">
        <v>220</v>
      </c>
      <c r="O255" s="123" t="s">
        <v>907</v>
      </c>
      <c r="P255" s="120" t="s">
        <v>125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43"/>
        <v/>
      </c>
      <c r="AE255" s="26"/>
      <c r="AF255" s="27"/>
      <c r="AG255" s="28"/>
      <c r="AH255" s="142" t="s">
        <v>1014</v>
      </c>
      <c r="AI255" s="142"/>
      <c r="AJ255" s="142"/>
    </row>
    <row r="256" spans="1:36" ht="15" customHeight="1" x14ac:dyDescent="0.15">
      <c r="A256" s="12" t="s">
        <v>8</v>
      </c>
      <c r="B256" s="13" t="s">
        <v>7</v>
      </c>
      <c r="C256" s="14" t="s">
        <v>9</v>
      </c>
      <c r="D256" s="15" t="s">
        <v>908</v>
      </c>
      <c r="E256" s="16" t="s">
        <v>909</v>
      </c>
      <c r="F256" s="17">
        <v>36613</v>
      </c>
      <c r="G256" s="30">
        <f t="shared" si="39"/>
        <v>0</v>
      </c>
      <c r="H256" s="10" t="s">
        <v>30</v>
      </c>
      <c r="I256" s="31">
        <f t="shared" si="40"/>
        <v>0</v>
      </c>
      <c r="J256" s="9"/>
      <c r="K256" s="32">
        <f t="shared" si="41"/>
        <v>0</v>
      </c>
      <c r="L256" s="33">
        <f t="shared" si="42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43"/>
        <v/>
      </c>
      <c r="AE256" s="26"/>
      <c r="AF256" s="27"/>
      <c r="AG256" s="28"/>
      <c r="AH256" s="142" t="s">
        <v>958</v>
      </c>
      <c r="AI256" s="142"/>
      <c r="AJ256" s="142"/>
    </row>
    <row r="257" spans="1:36" ht="15" customHeight="1" x14ac:dyDescent="0.15">
      <c r="A257" s="12" t="s">
        <v>6</v>
      </c>
      <c r="B257" s="13" t="s">
        <v>7</v>
      </c>
      <c r="C257" s="14" t="s">
        <v>47</v>
      </c>
      <c r="D257" s="15" t="s">
        <v>910</v>
      </c>
      <c r="E257" s="16" t="s">
        <v>911</v>
      </c>
      <c r="F257" s="17">
        <v>27965</v>
      </c>
      <c r="G257" s="30">
        <f t="shared" si="39"/>
        <v>220</v>
      </c>
      <c r="H257" s="10" t="s">
        <v>30</v>
      </c>
      <c r="I257" s="31">
        <f t="shared" si="40"/>
        <v>220</v>
      </c>
      <c r="J257" s="9"/>
      <c r="K257" s="32">
        <f t="shared" si="41"/>
        <v>220</v>
      </c>
      <c r="L257" s="33">
        <f t="shared" si="42"/>
        <v>0</v>
      </c>
      <c r="M257" s="35" t="s">
        <v>153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43"/>
        <v/>
      </c>
      <c r="AE257" s="26"/>
      <c r="AF257" s="27"/>
      <c r="AG257" s="28"/>
      <c r="AH257" s="142" t="s">
        <v>1017</v>
      </c>
      <c r="AI257" s="142"/>
      <c r="AJ257" s="142"/>
    </row>
    <row r="258" spans="1:36" ht="15" customHeight="1" x14ac:dyDescent="0.15">
      <c r="A258" s="12" t="s">
        <v>6</v>
      </c>
      <c r="B258" s="13" t="s">
        <v>7</v>
      </c>
      <c r="C258" s="14" t="s">
        <v>47</v>
      </c>
      <c r="D258" s="15" t="s">
        <v>912</v>
      </c>
      <c r="E258" s="16" t="s">
        <v>913</v>
      </c>
      <c r="F258" s="17">
        <v>41003</v>
      </c>
      <c r="G258" s="30">
        <f t="shared" si="39"/>
        <v>160</v>
      </c>
      <c r="H258" s="10" t="s">
        <v>30</v>
      </c>
      <c r="I258" s="31">
        <f t="shared" si="40"/>
        <v>160</v>
      </c>
      <c r="J258" s="9"/>
      <c r="K258" s="32">
        <f t="shared" si="41"/>
        <v>170</v>
      </c>
      <c r="L258" s="33">
        <f t="shared" si="42"/>
        <v>-10</v>
      </c>
      <c r="M258" s="35" t="s">
        <v>107</v>
      </c>
      <c r="N258" s="36">
        <v>57</v>
      </c>
      <c r="O258" s="123" t="s">
        <v>914</v>
      </c>
      <c r="P258" s="120" t="s">
        <v>133</v>
      </c>
      <c r="Q258" s="37">
        <v>44849</v>
      </c>
      <c r="R258" s="153" t="s">
        <v>107</v>
      </c>
      <c r="S258" s="154">
        <v>57</v>
      </c>
      <c r="T258" s="155" t="s">
        <v>915</v>
      </c>
      <c r="U258" s="156" t="s">
        <v>150</v>
      </c>
      <c r="V258" s="157"/>
      <c r="W258" s="183" t="s">
        <v>107</v>
      </c>
      <c r="X258" s="184">
        <v>56</v>
      </c>
      <c r="Y258" s="185" t="s">
        <v>916</v>
      </c>
      <c r="Z258" s="186"/>
      <c r="AA258" s="187"/>
      <c r="AB258" s="24"/>
      <c r="AC258" s="25"/>
      <c r="AD258" s="34" t="str">
        <f t="shared" si="43"/>
        <v/>
      </c>
      <c r="AE258" s="26"/>
      <c r="AF258" s="27"/>
      <c r="AG258" s="28"/>
      <c r="AH258" s="142"/>
      <c r="AI258" s="142"/>
      <c r="AJ258" s="142"/>
    </row>
    <row r="259" spans="1:36" ht="15" customHeight="1" x14ac:dyDescent="0.15">
      <c r="A259" s="12" t="s">
        <v>8</v>
      </c>
      <c r="B259" s="13" t="s">
        <v>7</v>
      </c>
      <c r="C259" s="14" t="s">
        <v>47</v>
      </c>
      <c r="D259" s="15" t="s">
        <v>917</v>
      </c>
      <c r="E259" s="16" t="s">
        <v>918</v>
      </c>
      <c r="F259" s="17">
        <v>38778</v>
      </c>
      <c r="G259" s="30">
        <f t="shared" si="39"/>
        <v>190</v>
      </c>
      <c r="H259" s="10" t="s">
        <v>30</v>
      </c>
      <c r="I259" s="31">
        <f t="shared" si="40"/>
        <v>190</v>
      </c>
      <c r="J259" s="9"/>
      <c r="K259" s="32">
        <f t="shared" si="41"/>
        <v>190</v>
      </c>
      <c r="L259" s="33">
        <f t="shared" si="42"/>
        <v>0</v>
      </c>
      <c r="M259" s="35" t="s">
        <v>107</v>
      </c>
      <c r="N259" s="36">
        <v>70</v>
      </c>
      <c r="O259" s="123" t="s">
        <v>919</v>
      </c>
      <c r="P259" s="120" t="s">
        <v>151</v>
      </c>
      <c r="Q259" s="37"/>
      <c r="R259" s="153" t="s">
        <v>107</v>
      </c>
      <c r="S259" s="154">
        <v>70</v>
      </c>
      <c r="T259" s="155" t="s">
        <v>920</v>
      </c>
      <c r="U259" s="156" t="s">
        <v>216</v>
      </c>
      <c r="V259" s="157"/>
      <c r="W259" s="183" t="s">
        <v>460</v>
      </c>
      <c r="X259" s="184">
        <v>50</v>
      </c>
      <c r="Y259" s="185"/>
      <c r="Z259" s="186"/>
      <c r="AA259" s="187"/>
      <c r="AB259" s="24"/>
      <c r="AC259" s="25"/>
      <c r="AD259" s="34" t="str">
        <f t="shared" si="43"/>
        <v/>
      </c>
      <c r="AE259" s="26"/>
      <c r="AF259" s="27"/>
      <c r="AG259" s="28"/>
      <c r="AH259" s="142"/>
      <c r="AI259" s="142"/>
      <c r="AJ259" s="142"/>
    </row>
    <row r="260" spans="1:36" ht="15" customHeight="1" x14ac:dyDescent="0.15">
      <c r="A260" s="12" t="s">
        <v>6</v>
      </c>
      <c r="B260" s="13" t="s">
        <v>7</v>
      </c>
      <c r="C260" s="14" t="s">
        <v>47</v>
      </c>
      <c r="D260" s="15" t="s">
        <v>921</v>
      </c>
      <c r="E260" s="16" t="s">
        <v>523</v>
      </c>
      <c r="F260" s="17">
        <v>33613</v>
      </c>
      <c r="G260" s="30">
        <f t="shared" si="39"/>
        <v>220</v>
      </c>
      <c r="H260" s="10" t="s">
        <v>46</v>
      </c>
      <c r="I260" s="31">
        <f t="shared" si="40"/>
        <v>205</v>
      </c>
      <c r="J260" s="9"/>
      <c r="K260" s="32">
        <f t="shared" si="41"/>
        <v>205</v>
      </c>
      <c r="L260" s="33">
        <f t="shared" si="42"/>
        <v>0</v>
      </c>
      <c r="M260" s="35" t="s">
        <v>107</v>
      </c>
      <c r="N260" s="36">
        <v>50</v>
      </c>
      <c r="O260" s="123" t="s">
        <v>922</v>
      </c>
      <c r="P260" s="120" t="s">
        <v>133</v>
      </c>
      <c r="Q260" s="37">
        <v>44849</v>
      </c>
      <c r="R260" s="153" t="s">
        <v>107</v>
      </c>
      <c r="S260" s="154">
        <v>50</v>
      </c>
      <c r="T260" s="155" t="s">
        <v>923</v>
      </c>
      <c r="U260" s="156" t="s">
        <v>150</v>
      </c>
      <c r="V260" s="157"/>
      <c r="W260" s="183" t="s">
        <v>107</v>
      </c>
      <c r="X260" s="184">
        <v>105</v>
      </c>
      <c r="Y260" s="185" t="s">
        <v>257</v>
      </c>
      <c r="Z260" s="186" t="s">
        <v>151</v>
      </c>
      <c r="AA260" s="187"/>
      <c r="AB260" s="24"/>
      <c r="AC260" s="25"/>
      <c r="AD260" s="34" t="str">
        <f t="shared" si="43"/>
        <v/>
      </c>
      <c r="AE260" s="26"/>
      <c r="AF260" s="27"/>
      <c r="AG260" s="28"/>
      <c r="AH260" s="142" t="s">
        <v>1045</v>
      </c>
      <c r="AI260" s="142"/>
      <c r="AJ260" s="142"/>
    </row>
    <row r="261" spans="1:36" ht="15" customHeight="1" x14ac:dyDescent="0.15">
      <c r="A261" s="12" t="s">
        <v>8</v>
      </c>
      <c r="B261" s="13" t="s">
        <v>7</v>
      </c>
      <c r="C261" s="14" t="s">
        <v>47</v>
      </c>
      <c r="D261" s="15" t="s">
        <v>924</v>
      </c>
      <c r="E261" s="16" t="s">
        <v>925</v>
      </c>
      <c r="F261" s="17">
        <v>39681</v>
      </c>
      <c r="G261" s="30">
        <f t="shared" si="39"/>
        <v>170</v>
      </c>
      <c r="H261" s="10" t="s">
        <v>30</v>
      </c>
      <c r="I261" s="31">
        <f t="shared" si="40"/>
        <v>170</v>
      </c>
      <c r="J261" s="9"/>
      <c r="K261" s="32">
        <f t="shared" si="41"/>
        <v>170</v>
      </c>
      <c r="L261" s="33">
        <f t="shared" si="42"/>
        <v>0</v>
      </c>
      <c r="M261" s="35" t="s">
        <v>107</v>
      </c>
      <c r="N261" s="36">
        <v>170</v>
      </c>
      <c r="O261" s="123" t="s">
        <v>926</v>
      </c>
      <c r="P261" s="120" t="s">
        <v>133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43"/>
        <v/>
      </c>
      <c r="AE261" s="26"/>
      <c r="AF261" s="27"/>
      <c r="AG261" s="28"/>
      <c r="AH261" s="142" t="s">
        <v>1000</v>
      </c>
      <c r="AI261" s="142" t="s">
        <v>1001</v>
      </c>
      <c r="AJ261" s="142"/>
    </row>
    <row r="262" spans="1:36" ht="15" customHeight="1" x14ac:dyDescent="0.15">
      <c r="A262" s="12" t="s">
        <v>6</v>
      </c>
      <c r="B262" s="13" t="s">
        <v>7</v>
      </c>
      <c r="C262" s="14" t="s">
        <v>9</v>
      </c>
      <c r="D262" s="15" t="s">
        <v>927</v>
      </c>
      <c r="E262" s="16" t="s">
        <v>307</v>
      </c>
      <c r="F262" s="17">
        <v>29494</v>
      </c>
      <c r="G262" s="30">
        <f t="shared" si="39"/>
        <v>0</v>
      </c>
      <c r="H262" s="10" t="s">
        <v>30</v>
      </c>
      <c r="I262" s="31">
        <f t="shared" si="40"/>
        <v>0</v>
      </c>
      <c r="J262" s="9"/>
      <c r="K262" s="32">
        <f t="shared" si="41"/>
        <v>0</v>
      </c>
      <c r="L262" s="33">
        <f t="shared" si="42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43"/>
        <v/>
      </c>
      <c r="AE262" s="26"/>
      <c r="AF262" s="27"/>
      <c r="AG262" s="28"/>
      <c r="AH262" s="142"/>
      <c r="AI262" s="142"/>
      <c r="AJ262" s="142"/>
    </row>
    <row r="263" spans="1:36" ht="15" customHeight="1" x14ac:dyDescent="0.15">
      <c r="A263" s="12" t="s">
        <v>8</v>
      </c>
      <c r="B263" s="13" t="s">
        <v>7</v>
      </c>
      <c r="C263" s="14" t="s">
        <v>47</v>
      </c>
      <c r="D263" s="15" t="s">
        <v>795</v>
      </c>
      <c r="E263" s="16" t="s">
        <v>928</v>
      </c>
      <c r="F263" s="17">
        <v>40157</v>
      </c>
      <c r="G263" s="30">
        <f t="shared" si="39"/>
        <v>170</v>
      </c>
      <c r="H263" s="10" t="s">
        <v>30</v>
      </c>
      <c r="I263" s="31">
        <f t="shared" si="40"/>
        <v>170</v>
      </c>
      <c r="J263" s="9"/>
      <c r="K263" s="32">
        <f t="shared" si="41"/>
        <v>170</v>
      </c>
      <c r="L263" s="33">
        <f t="shared" si="42"/>
        <v>0</v>
      </c>
      <c r="M263" s="35" t="s">
        <v>186</v>
      </c>
      <c r="N263" s="36">
        <v>120</v>
      </c>
      <c r="O263" s="123"/>
      <c r="P263" s="120"/>
      <c r="Q263" s="37">
        <v>44849</v>
      </c>
      <c r="R263" s="153" t="s">
        <v>460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43"/>
        <v/>
      </c>
      <c r="AE263" s="26"/>
      <c r="AF263" s="27"/>
      <c r="AG263" s="28"/>
      <c r="AH263" s="142"/>
      <c r="AI263" s="142"/>
      <c r="AJ263" s="142"/>
    </row>
    <row r="264" spans="1:36" ht="15" customHeight="1" x14ac:dyDescent="0.15">
      <c r="A264" s="12" t="s">
        <v>8</v>
      </c>
      <c r="B264" s="13" t="s">
        <v>7</v>
      </c>
      <c r="C264" s="14" t="s">
        <v>47</v>
      </c>
      <c r="D264" s="15" t="s">
        <v>929</v>
      </c>
      <c r="E264" s="16" t="s">
        <v>930</v>
      </c>
      <c r="F264" s="17">
        <v>40943</v>
      </c>
      <c r="G264" s="30">
        <f t="shared" si="39"/>
        <v>160</v>
      </c>
      <c r="H264" s="10" t="s">
        <v>30</v>
      </c>
      <c r="I264" s="31">
        <f t="shared" si="40"/>
        <v>160</v>
      </c>
      <c r="J264" s="9"/>
      <c r="K264" s="32">
        <f t="shared" si="41"/>
        <v>160</v>
      </c>
      <c r="L264" s="33">
        <f t="shared" si="42"/>
        <v>0</v>
      </c>
      <c r="M264" s="35" t="s">
        <v>107</v>
      </c>
      <c r="N264" s="36">
        <v>110</v>
      </c>
      <c r="O264" s="123" t="s">
        <v>931</v>
      </c>
      <c r="P264" s="120" t="s">
        <v>133</v>
      </c>
      <c r="Q264" s="37">
        <v>44853</v>
      </c>
      <c r="R264" s="153" t="s">
        <v>460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43"/>
        <v/>
      </c>
      <c r="AE264" s="26"/>
      <c r="AF264" s="27"/>
      <c r="AG264" s="28"/>
      <c r="AH264" s="142"/>
      <c r="AI264" s="142"/>
      <c r="AJ264" s="142"/>
    </row>
    <row r="265" spans="1:36" ht="15" customHeight="1" x14ac:dyDescent="0.15">
      <c r="A265" s="12" t="s">
        <v>8</v>
      </c>
      <c r="B265" s="13" t="s">
        <v>7</v>
      </c>
      <c r="C265" s="14" t="s">
        <v>47</v>
      </c>
      <c r="D265" s="15" t="s">
        <v>828</v>
      </c>
      <c r="E265" s="16" t="s">
        <v>785</v>
      </c>
      <c r="F265" s="17">
        <v>42315</v>
      </c>
      <c r="G265" s="30">
        <f t="shared" si="39"/>
        <v>145</v>
      </c>
      <c r="H265" s="10" t="s">
        <v>30</v>
      </c>
      <c r="I265" s="31">
        <f t="shared" si="40"/>
        <v>145</v>
      </c>
      <c r="J265" s="9"/>
      <c r="K265" s="32">
        <f t="shared" si="41"/>
        <v>145</v>
      </c>
      <c r="L265" s="33">
        <f t="shared" si="42"/>
        <v>0</v>
      </c>
      <c r="M265" s="35" t="s">
        <v>107</v>
      </c>
      <c r="N265" s="36">
        <v>145</v>
      </c>
      <c r="O265" s="123" t="s">
        <v>160</v>
      </c>
      <c r="P265" s="120" t="s">
        <v>125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43"/>
        <v/>
      </c>
      <c r="AE265" s="26"/>
      <c r="AF265" s="27"/>
      <c r="AG265" s="28"/>
      <c r="AH265" s="142"/>
      <c r="AI265" s="142"/>
      <c r="AJ265" s="142"/>
    </row>
    <row r="266" spans="1:36" ht="15" customHeight="1" x14ac:dyDescent="0.15">
      <c r="A266" s="12" t="s">
        <v>8</v>
      </c>
      <c r="B266" s="13" t="s">
        <v>7</v>
      </c>
      <c r="C266" s="14" t="s">
        <v>704</v>
      </c>
      <c r="D266" s="15" t="s">
        <v>934</v>
      </c>
      <c r="E266" s="16" t="s">
        <v>53</v>
      </c>
      <c r="F266" s="17">
        <v>35985</v>
      </c>
      <c r="G266" s="30">
        <f t="shared" si="39"/>
        <v>190</v>
      </c>
      <c r="H266" s="10" t="s">
        <v>30</v>
      </c>
      <c r="I266" s="31">
        <f t="shared" si="40"/>
        <v>190</v>
      </c>
      <c r="J266" s="9"/>
      <c r="K266" s="32">
        <f t="shared" si="41"/>
        <v>175</v>
      </c>
      <c r="L266" s="33">
        <f t="shared" si="42"/>
        <v>15</v>
      </c>
      <c r="M266" s="35" t="s">
        <v>107</v>
      </c>
      <c r="N266" s="36">
        <v>175</v>
      </c>
      <c r="O266" s="123" t="s">
        <v>935</v>
      </c>
      <c r="P266" s="120" t="s">
        <v>133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43"/>
        <v/>
      </c>
      <c r="AE266" s="26"/>
      <c r="AF266" s="27"/>
      <c r="AG266" s="28"/>
      <c r="AH266" s="142"/>
      <c r="AI266" s="142"/>
      <c r="AJ266" s="142"/>
    </row>
    <row r="267" spans="1:36" ht="15" customHeight="1" x14ac:dyDescent="0.15">
      <c r="A267" s="12" t="s">
        <v>6</v>
      </c>
      <c r="B267" s="13" t="s">
        <v>7</v>
      </c>
      <c r="C267" s="14" t="s">
        <v>563</v>
      </c>
      <c r="D267" s="15" t="s">
        <v>1065</v>
      </c>
      <c r="E267" s="16" t="s">
        <v>366</v>
      </c>
      <c r="F267" s="17">
        <v>29692</v>
      </c>
      <c r="G267" s="30">
        <f t="shared" si="39"/>
        <v>175</v>
      </c>
      <c r="H267" s="10" t="s">
        <v>30</v>
      </c>
      <c r="I267" s="31">
        <f t="shared" si="40"/>
        <v>175</v>
      </c>
      <c r="J267" s="9"/>
      <c r="K267" s="32">
        <f t="shared" si="41"/>
        <v>175</v>
      </c>
      <c r="L267" s="33">
        <f t="shared" si="42"/>
        <v>0</v>
      </c>
      <c r="M267" s="35" t="s">
        <v>107</v>
      </c>
      <c r="N267" s="36">
        <v>175</v>
      </c>
      <c r="O267" s="123" t="s">
        <v>936</v>
      </c>
      <c r="P267" s="120" t="s">
        <v>133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43"/>
        <v/>
      </c>
      <c r="AE267" s="26"/>
      <c r="AF267" s="27"/>
      <c r="AG267" s="28"/>
      <c r="AH267" s="142"/>
      <c r="AI267" s="142"/>
      <c r="AJ267" s="142"/>
    </row>
    <row r="268" spans="1:36" ht="15" customHeight="1" x14ac:dyDescent="0.15">
      <c r="A268" s="12" t="s">
        <v>8</v>
      </c>
      <c r="B268" s="13" t="s">
        <v>63</v>
      </c>
      <c r="C268" s="14" t="s">
        <v>563</v>
      </c>
      <c r="D268" s="15" t="s">
        <v>937</v>
      </c>
      <c r="E268" s="16" t="s">
        <v>938</v>
      </c>
      <c r="F268" s="17">
        <v>32748</v>
      </c>
      <c r="G268" s="30">
        <f t="shared" si="39"/>
        <v>175</v>
      </c>
      <c r="H268" s="10" t="s">
        <v>30</v>
      </c>
      <c r="I268" s="31">
        <f t="shared" si="40"/>
        <v>175</v>
      </c>
      <c r="J268" s="9"/>
      <c r="K268" s="32">
        <f t="shared" si="41"/>
        <v>175</v>
      </c>
      <c r="L268" s="33">
        <f t="shared" si="42"/>
        <v>0</v>
      </c>
      <c r="M268" s="35" t="s">
        <v>153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43"/>
        <v/>
      </c>
      <c r="AE268" s="26"/>
      <c r="AF268" s="27"/>
      <c r="AG268" s="28"/>
      <c r="AH268" s="142"/>
      <c r="AI268" s="142"/>
      <c r="AJ268" s="142"/>
    </row>
    <row r="269" spans="1:36" ht="15" customHeight="1" x14ac:dyDescent="0.15">
      <c r="A269" s="12" t="s">
        <v>8</v>
      </c>
      <c r="B269" s="13" t="s">
        <v>7</v>
      </c>
      <c r="C269" s="14" t="s">
        <v>47</v>
      </c>
      <c r="D269" s="15" t="s">
        <v>939</v>
      </c>
      <c r="E269" s="16" t="s">
        <v>940</v>
      </c>
      <c r="F269" s="17">
        <v>41319</v>
      </c>
      <c r="G269" s="30">
        <f t="shared" si="39"/>
        <v>160</v>
      </c>
      <c r="H269" s="10" t="s">
        <v>30</v>
      </c>
      <c r="I269" s="31">
        <f t="shared" si="40"/>
        <v>160</v>
      </c>
      <c r="J269" s="9"/>
      <c r="K269" s="32">
        <f t="shared" si="41"/>
        <v>160</v>
      </c>
      <c r="L269" s="33">
        <f t="shared" si="42"/>
        <v>0</v>
      </c>
      <c r="M269" s="35" t="s">
        <v>153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43"/>
        <v/>
      </c>
      <c r="AE269" s="26"/>
      <c r="AF269" s="27"/>
      <c r="AG269" s="28"/>
      <c r="AH269" s="142"/>
      <c r="AI269" s="142"/>
      <c r="AJ269" s="142"/>
    </row>
    <row r="270" spans="1:36" ht="15" customHeight="1" x14ac:dyDescent="0.15">
      <c r="A270" s="12" t="s">
        <v>6</v>
      </c>
      <c r="B270" s="13" t="s">
        <v>7</v>
      </c>
      <c r="C270" s="14" t="s">
        <v>563</v>
      </c>
      <c r="D270" s="15" t="s">
        <v>941</v>
      </c>
      <c r="E270" s="16" t="s">
        <v>942</v>
      </c>
      <c r="F270" s="17">
        <v>35933</v>
      </c>
      <c r="G270" s="30">
        <f t="shared" si="39"/>
        <v>175</v>
      </c>
      <c r="H270" s="10" t="s">
        <v>30</v>
      </c>
      <c r="I270" s="31">
        <f t="shared" si="40"/>
        <v>175</v>
      </c>
      <c r="J270" s="9"/>
      <c r="K270" s="32">
        <f t="shared" si="41"/>
        <v>175</v>
      </c>
      <c r="L270" s="33">
        <f t="shared" si="42"/>
        <v>0</v>
      </c>
      <c r="M270" s="35" t="s">
        <v>153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43"/>
        <v/>
      </c>
      <c r="AE270" s="26"/>
      <c r="AF270" s="27"/>
      <c r="AG270" s="28"/>
      <c r="AH270" s="142"/>
      <c r="AI270" s="142"/>
      <c r="AJ270" s="142"/>
    </row>
    <row r="271" spans="1:36" ht="15" customHeight="1" x14ac:dyDescent="0.15">
      <c r="A271" s="12" t="s">
        <v>8</v>
      </c>
      <c r="B271" s="13" t="s">
        <v>7</v>
      </c>
      <c r="C271" s="14" t="s">
        <v>47</v>
      </c>
      <c r="D271" s="15" t="s">
        <v>853</v>
      </c>
      <c r="E271" s="16" t="s">
        <v>854</v>
      </c>
      <c r="F271" s="17">
        <v>42318</v>
      </c>
      <c r="G271" s="30">
        <f t="shared" ref="G271:G302" si="44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30</v>
      </c>
      <c r="I271" s="31">
        <f t="shared" ref="I271:I302" si="45">IF(OR(H271="Non",H271=""),G271,MAX(0,G271-15))</f>
        <v>145</v>
      </c>
      <c r="J271" s="9"/>
      <c r="K271" s="32">
        <f t="shared" ref="K271:K302" si="46">SUM(N271,S271,X271)</f>
        <v>240</v>
      </c>
      <c r="L271" s="33">
        <f t="shared" ref="L271:L302" si="47">IF(D271="","",I271-K271)</f>
        <v>-95</v>
      </c>
      <c r="M271" s="35" t="s">
        <v>107</v>
      </c>
      <c r="N271" s="36">
        <v>190</v>
      </c>
      <c r="O271" s="123" t="s">
        <v>856</v>
      </c>
      <c r="P271" s="120" t="s">
        <v>125</v>
      </c>
      <c r="Q271" s="37">
        <v>44831</v>
      </c>
      <c r="R271" s="153" t="s">
        <v>460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48">IF(OR(AC271&lt;&gt;"Oui",C271&lt;&gt;"JOU"),"",IF(F271&lt;VALUE("01/01/2006"),154,IF(F271&lt;VALUE("01/01/2010"),79,0)))</f>
        <v/>
      </c>
      <c r="AE271" s="26"/>
      <c r="AF271" s="27"/>
      <c r="AG271" s="28"/>
      <c r="AH271" s="142"/>
      <c r="AI271" s="142"/>
      <c r="AJ271" s="142"/>
    </row>
    <row r="272" spans="1:36" ht="15" customHeight="1" x14ac:dyDescent="0.15">
      <c r="A272" s="12" t="s">
        <v>6</v>
      </c>
      <c r="B272" s="13" t="s">
        <v>7</v>
      </c>
      <c r="C272" s="14" t="s">
        <v>47</v>
      </c>
      <c r="D272" s="15" t="s">
        <v>1059</v>
      </c>
      <c r="E272" s="16" t="s">
        <v>1060</v>
      </c>
      <c r="F272" s="17">
        <v>42334</v>
      </c>
      <c r="G272" s="30">
        <f t="shared" si="44"/>
        <v>145</v>
      </c>
      <c r="H272" s="10" t="s">
        <v>30</v>
      </c>
      <c r="I272" s="31">
        <f t="shared" si="45"/>
        <v>145</v>
      </c>
      <c r="J272" s="9"/>
      <c r="K272" s="32">
        <f t="shared" si="46"/>
        <v>145</v>
      </c>
      <c r="L272" s="33">
        <f t="shared" si="47"/>
        <v>0</v>
      </c>
      <c r="M272" s="35" t="s">
        <v>153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48"/>
        <v/>
      </c>
      <c r="AE272" s="26"/>
      <c r="AF272" s="27"/>
      <c r="AG272" s="28"/>
      <c r="AH272" s="142"/>
      <c r="AI272" s="142"/>
      <c r="AJ272" s="142"/>
    </row>
    <row r="273" spans="1:36" ht="15" customHeight="1" x14ac:dyDescent="0.15">
      <c r="A273" s="12" t="s">
        <v>8</v>
      </c>
      <c r="B273" s="13" t="s">
        <v>7</v>
      </c>
      <c r="C273" s="14" t="s">
        <v>47</v>
      </c>
      <c r="D273" s="15" t="s">
        <v>121</v>
      </c>
      <c r="E273" s="16" t="s">
        <v>1087</v>
      </c>
      <c r="F273" s="17">
        <v>42359</v>
      </c>
      <c r="G273" s="30">
        <f t="shared" si="44"/>
        <v>145</v>
      </c>
      <c r="H273" s="10" t="s">
        <v>46</v>
      </c>
      <c r="I273" s="31">
        <f t="shared" si="45"/>
        <v>130</v>
      </c>
      <c r="J273" s="9"/>
      <c r="K273" s="32">
        <f t="shared" si="46"/>
        <v>130</v>
      </c>
      <c r="L273" s="33">
        <f t="shared" si="47"/>
        <v>0</v>
      </c>
      <c r="M273" s="35" t="s">
        <v>107</v>
      </c>
      <c r="N273" s="36">
        <v>130</v>
      </c>
      <c r="O273" s="123" t="s">
        <v>1088</v>
      </c>
      <c r="P273" s="120" t="s">
        <v>151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48"/>
        <v/>
      </c>
      <c r="AE273" s="26"/>
      <c r="AF273" s="27"/>
      <c r="AG273" s="28"/>
      <c r="AH273" s="142"/>
      <c r="AI273" s="142"/>
      <c r="AJ273" s="142"/>
    </row>
    <row r="274" spans="1:36" ht="15" customHeight="1" x14ac:dyDescent="0.15">
      <c r="A274" s="12" t="s">
        <v>6</v>
      </c>
      <c r="B274" s="13" t="s">
        <v>7</v>
      </c>
      <c r="C274" s="14" t="s">
        <v>47</v>
      </c>
      <c r="D274" s="15" t="s">
        <v>303</v>
      </c>
      <c r="E274" s="16" t="s">
        <v>304</v>
      </c>
      <c r="F274" s="17">
        <v>42440</v>
      </c>
      <c r="G274" s="30">
        <f t="shared" si="44"/>
        <v>145</v>
      </c>
      <c r="H274" s="10" t="s">
        <v>46</v>
      </c>
      <c r="I274" s="31">
        <f t="shared" si="45"/>
        <v>130</v>
      </c>
      <c r="J274" s="9" t="s">
        <v>341</v>
      </c>
      <c r="K274" s="32">
        <f t="shared" si="46"/>
        <v>0</v>
      </c>
      <c r="L274" s="33">
        <f t="shared" si="47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48"/>
        <v/>
      </c>
      <c r="AE274" s="26"/>
      <c r="AF274" s="27"/>
      <c r="AG274" s="28"/>
      <c r="AH274" s="142" t="s">
        <v>315</v>
      </c>
      <c r="AI274" s="142"/>
      <c r="AJ274" s="142"/>
    </row>
    <row r="275" spans="1:36" ht="15" customHeight="1" x14ac:dyDescent="0.15">
      <c r="A275" s="12" t="s">
        <v>6</v>
      </c>
      <c r="B275" s="13" t="s">
        <v>7</v>
      </c>
      <c r="C275" s="14" t="s">
        <v>442</v>
      </c>
      <c r="D275" s="15" t="s">
        <v>990</v>
      </c>
      <c r="E275" s="16" t="s">
        <v>992</v>
      </c>
      <c r="F275" s="17">
        <v>42949</v>
      </c>
      <c r="G275" s="30">
        <f t="shared" si="44"/>
        <v>90</v>
      </c>
      <c r="H275" s="10" t="s">
        <v>46</v>
      </c>
      <c r="I275" s="31">
        <f t="shared" si="45"/>
        <v>75</v>
      </c>
      <c r="J275" s="9"/>
      <c r="K275" s="32">
        <f t="shared" si="46"/>
        <v>0</v>
      </c>
      <c r="L275" s="33">
        <f t="shared" si="47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48"/>
        <v/>
      </c>
      <c r="AE275" s="26"/>
      <c r="AF275" s="27"/>
      <c r="AG275" s="28"/>
      <c r="AH275" s="142"/>
      <c r="AI275" s="142"/>
      <c r="AJ275" s="142"/>
    </row>
    <row r="276" spans="1:36" ht="15" customHeight="1" x14ac:dyDescent="0.15">
      <c r="A276" s="12" t="s">
        <v>6</v>
      </c>
      <c r="B276" s="13" t="s">
        <v>7</v>
      </c>
      <c r="C276" s="14" t="s">
        <v>47</v>
      </c>
      <c r="D276" s="15" t="s">
        <v>1018</v>
      </c>
      <c r="E276" s="16" t="s">
        <v>1019</v>
      </c>
      <c r="F276" s="17">
        <v>38490</v>
      </c>
      <c r="G276" s="30">
        <f t="shared" si="44"/>
        <v>190</v>
      </c>
      <c r="H276" s="10" t="s">
        <v>30</v>
      </c>
      <c r="I276" s="31">
        <f t="shared" si="45"/>
        <v>190</v>
      </c>
      <c r="J276" s="9"/>
      <c r="K276" s="32">
        <f t="shared" si="46"/>
        <v>190</v>
      </c>
      <c r="L276" s="33">
        <f t="shared" si="47"/>
        <v>0</v>
      </c>
      <c r="M276" s="35" t="s">
        <v>107</v>
      </c>
      <c r="N276" s="36">
        <v>64</v>
      </c>
      <c r="O276" s="123" t="s">
        <v>1020</v>
      </c>
      <c r="P276" s="120" t="s">
        <v>133</v>
      </c>
      <c r="Q276" s="37">
        <v>44853</v>
      </c>
      <c r="R276" s="153" t="s">
        <v>107</v>
      </c>
      <c r="S276" s="154">
        <v>63</v>
      </c>
      <c r="T276" s="155" t="s">
        <v>1021</v>
      </c>
      <c r="U276" s="156" t="s">
        <v>150</v>
      </c>
      <c r="V276" s="157"/>
      <c r="W276" s="183" t="s">
        <v>107</v>
      </c>
      <c r="X276" s="184">
        <v>63</v>
      </c>
      <c r="Y276" s="185" t="s">
        <v>1022</v>
      </c>
      <c r="Z276" s="186" t="s">
        <v>151</v>
      </c>
      <c r="AA276" s="187"/>
      <c r="AB276" s="24"/>
      <c r="AC276" s="25"/>
      <c r="AD276" s="34" t="str">
        <f t="shared" si="48"/>
        <v/>
      </c>
      <c r="AE276" s="26"/>
      <c r="AF276" s="27"/>
      <c r="AG276" s="28"/>
      <c r="AH276" s="142"/>
      <c r="AI276" s="142"/>
      <c r="AJ276" s="142"/>
    </row>
    <row r="277" spans="1:36" ht="15" customHeight="1" x14ac:dyDescent="0.15">
      <c r="A277" s="12" t="s">
        <v>6</v>
      </c>
      <c r="B277" s="13" t="s">
        <v>7</v>
      </c>
      <c r="C277" s="14" t="s">
        <v>442</v>
      </c>
      <c r="D277" s="15" t="s">
        <v>1023</v>
      </c>
      <c r="E277" s="16" t="s">
        <v>859</v>
      </c>
      <c r="F277" s="17">
        <v>42987</v>
      </c>
      <c r="G277" s="30">
        <f t="shared" si="44"/>
        <v>90</v>
      </c>
      <c r="H277" s="10" t="s">
        <v>30</v>
      </c>
      <c r="I277" s="31">
        <f t="shared" si="45"/>
        <v>90</v>
      </c>
      <c r="J277" s="9"/>
      <c r="K277" s="32">
        <f t="shared" si="46"/>
        <v>90</v>
      </c>
      <c r="L277" s="33">
        <f t="shared" si="47"/>
        <v>0</v>
      </c>
      <c r="M277" s="35" t="s">
        <v>107</v>
      </c>
      <c r="N277" s="36">
        <v>90</v>
      </c>
      <c r="O277" s="123" t="s">
        <v>1024</v>
      </c>
      <c r="P277" s="120" t="s">
        <v>133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48"/>
        <v/>
      </c>
      <c r="AE277" s="26"/>
      <c r="AF277" s="27"/>
      <c r="AG277" s="28"/>
      <c r="AH277" s="142"/>
      <c r="AI277" s="142"/>
      <c r="AJ277" s="142"/>
    </row>
    <row r="278" spans="1:36" ht="15" customHeight="1" x14ac:dyDescent="0.15">
      <c r="A278" s="12" t="s">
        <v>8</v>
      </c>
      <c r="B278" s="13" t="s">
        <v>63</v>
      </c>
      <c r="C278" s="14" t="s">
        <v>442</v>
      </c>
      <c r="D278" s="15" t="s">
        <v>1025</v>
      </c>
      <c r="E278" s="16" t="s">
        <v>1026</v>
      </c>
      <c r="F278" s="17">
        <v>43352</v>
      </c>
      <c r="G278" s="30">
        <f t="shared" si="44"/>
        <v>90</v>
      </c>
      <c r="H278" s="10" t="s">
        <v>30</v>
      </c>
      <c r="I278" s="31">
        <f t="shared" si="45"/>
        <v>90</v>
      </c>
      <c r="J278" s="9" t="s">
        <v>1040</v>
      </c>
      <c r="K278" s="32">
        <f t="shared" si="46"/>
        <v>90</v>
      </c>
      <c r="L278" s="33">
        <f t="shared" si="47"/>
        <v>0</v>
      </c>
      <c r="M278" s="35" t="s">
        <v>107</v>
      </c>
      <c r="N278" s="36">
        <v>90</v>
      </c>
      <c r="O278" s="123" t="s">
        <v>1027</v>
      </c>
      <c r="P278" s="120" t="s">
        <v>133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48"/>
        <v/>
      </c>
      <c r="AE278" s="26"/>
      <c r="AF278" s="27"/>
      <c r="AG278" s="28"/>
      <c r="AH278" s="142"/>
      <c r="AI278" s="142"/>
      <c r="AJ278" s="142"/>
    </row>
    <row r="279" spans="1:36" ht="15" customHeight="1" x14ac:dyDescent="0.15">
      <c r="A279" s="12" t="s">
        <v>8</v>
      </c>
      <c r="B279" s="13" t="s">
        <v>7</v>
      </c>
      <c r="C279" s="14" t="s">
        <v>442</v>
      </c>
      <c r="D279" s="15" t="s">
        <v>784</v>
      </c>
      <c r="E279" s="16" t="s">
        <v>1028</v>
      </c>
      <c r="F279" s="17">
        <v>43475</v>
      </c>
      <c r="G279" s="30">
        <f t="shared" si="44"/>
        <v>90</v>
      </c>
      <c r="H279" s="10" t="s">
        <v>30</v>
      </c>
      <c r="I279" s="31">
        <f t="shared" si="45"/>
        <v>90</v>
      </c>
      <c r="J279" s="9"/>
      <c r="K279" s="32">
        <f t="shared" si="46"/>
        <v>175</v>
      </c>
      <c r="L279" s="33">
        <f t="shared" si="47"/>
        <v>-85</v>
      </c>
      <c r="M279" s="35" t="s">
        <v>107</v>
      </c>
      <c r="N279" s="36">
        <v>175</v>
      </c>
      <c r="O279" s="123" t="s">
        <v>1029</v>
      </c>
      <c r="P279" s="120" t="s">
        <v>133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48"/>
        <v/>
      </c>
      <c r="AE279" s="26"/>
      <c r="AF279" s="27"/>
      <c r="AG279" s="28"/>
      <c r="AH279" s="142"/>
      <c r="AI279" s="142"/>
      <c r="AJ279" s="142"/>
    </row>
    <row r="280" spans="1:36" ht="15" customHeight="1" x14ac:dyDescent="0.15">
      <c r="A280" s="12" t="s">
        <v>8</v>
      </c>
      <c r="B280" s="13" t="s">
        <v>7</v>
      </c>
      <c r="C280" s="14" t="s">
        <v>442</v>
      </c>
      <c r="D280" s="15" t="s">
        <v>784</v>
      </c>
      <c r="E280" s="16" t="s">
        <v>1030</v>
      </c>
      <c r="F280" s="17">
        <v>42820</v>
      </c>
      <c r="G280" s="30">
        <f t="shared" si="44"/>
        <v>90</v>
      </c>
      <c r="H280" s="10" t="s">
        <v>46</v>
      </c>
      <c r="I280" s="31">
        <f t="shared" si="45"/>
        <v>75</v>
      </c>
      <c r="J280" s="9"/>
      <c r="K280" s="32">
        <f t="shared" si="46"/>
        <v>0</v>
      </c>
      <c r="L280" s="33">
        <f t="shared" si="47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48"/>
        <v/>
      </c>
      <c r="AE280" s="26"/>
      <c r="AF280" s="27"/>
      <c r="AG280" s="28"/>
      <c r="AH280" s="142"/>
      <c r="AI280" s="142"/>
      <c r="AJ280" s="142"/>
    </row>
    <row r="281" spans="1:36" ht="15" customHeight="1" x14ac:dyDescent="0.15">
      <c r="A281" s="12" t="s">
        <v>8</v>
      </c>
      <c r="B281" s="13" t="s">
        <v>7</v>
      </c>
      <c r="C281" s="14" t="s">
        <v>704</v>
      </c>
      <c r="D281" s="15" t="s">
        <v>1031</v>
      </c>
      <c r="E281" s="16" t="s">
        <v>1032</v>
      </c>
      <c r="F281" s="17">
        <v>27601</v>
      </c>
      <c r="G281" s="30">
        <f t="shared" si="44"/>
        <v>190</v>
      </c>
      <c r="H281" s="10" t="s">
        <v>30</v>
      </c>
      <c r="I281" s="31">
        <f t="shared" si="45"/>
        <v>190</v>
      </c>
      <c r="J281" s="9"/>
      <c r="K281" s="32">
        <f t="shared" si="46"/>
        <v>175</v>
      </c>
      <c r="L281" s="33">
        <f t="shared" si="47"/>
        <v>15</v>
      </c>
      <c r="M281" s="35" t="s">
        <v>107</v>
      </c>
      <c r="N281" s="36">
        <v>175</v>
      </c>
      <c r="O281" s="123" t="s">
        <v>1033</v>
      </c>
      <c r="P281" s="120" t="s">
        <v>133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48"/>
        <v/>
      </c>
      <c r="AE281" s="26"/>
      <c r="AF281" s="27"/>
      <c r="AG281" s="28"/>
      <c r="AH281" s="142"/>
      <c r="AI281" s="142"/>
      <c r="AJ281" s="142"/>
    </row>
    <row r="282" spans="1:36" ht="15" customHeight="1" x14ac:dyDescent="0.15">
      <c r="A282" s="12" t="s">
        <v>6</v>
      </c>
      <c r="B282" s="13" t="s">
        <v>7</v>
      </c>
      <c r="C282" s="14" t="s">
        <v>47</v>
      </c>
      <c r="D282" s="15" t="s">
        <v>544</v>
      </c>
      <c r="E282" s="16" t="s">
        <v>545</v>
      </c>
      <c r="F282" s="17">
        <v>42478</v>
      </c>
      <c r="G282" s="30">
        <f t="shared" si="44"/>
        <v>145</v>
      </c>
      <c r="H282" s="10" t="s">
        <v>30</v>
      </c>
      <c r="I282" s="31">
        <f t="shared" si="45"/>
        <v>145</v>
      </c>
      <c r="J282" s="9" t="s">
        <v>546</v>
      </c>
      <c r="K282" s="32">
        <f t="shared" si="46"/>
        <v>145</v>
      </c>
      <c r="L282" s="33">
        <f t="shared" si="47"/>
        <v>0</v>
      </c>
      <c r="M282" s="35" t="s">
        <v>107</v>
      </c>
      <c r="N282" s="36">
        <v>145</v>
      </c>
      <c r="O282" s="123" t="s">
        <v>547</v>
      </c>
      <c r="P282" s="120" t="s">
        <v>125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48"/>
        <v/>
      </c>
      <c r="AE282" s="26"/>
      <c r="AF282" s="27"/>
      <c r="AG282" s="28"/>
      <c r="AH282" s="142" t="s">
        <v>548</v>
      </c>
      <c r="AI282" s="142" t="s">
        <v>549</v>
      </c>
      <c r="AJ282" s="142"/>
    </row>
    <row r="283" spans="1:36" ht="15" customHeight="1" x14ac:dyDescent="0.15">
      <c r="A283" s="12" t="s">
        <v>6</v>
      </c>
      <c r="B283" s="13" t="s">
        <v>7</v>
      </c>
      <c r="C283" s="14" t="s">
        <v>47</v>
      </c>
      <c r="D283" s="15" t="s">
        <v>260</v>
      </c>
      <c r="E283" s="16" t="s">
        <v>749</v>
      </c>
      <c r="F283" s="17">
        <v>42646</v>
      </c>
      <c r="G283" s="30">
        <f t="shared" si="44"/>
        <v>145</v>
      </c>
      <c r="H283" s="10" t="s">
        <v>46</v>
      </c>
      <c r="I283" s="31">
        <f t="shared" si="45"/>
        <v>130</v>
      </c>
      <c r="J283" s="9"/>
      <c r="K283" s="32">
        <f t="shared" si="46"/>
        <v>130</v>
      </c>
      <c r="L283" s="33">
        <f t="shared" si="47"/>
        <v>0</v>
      </c>
      <c r="M283" s="35" t="s">
        <v>107</v>
      </c>
      <c r="N283" s="36">
        <v>130</v>
      </c>
      <c r="O283" s="123" t="s">
        <v>750</v>
      </c>
      <c r="P283" s="120" t="s">
        <v>125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48"/>
        <v/>
      </c>
      <c r="AE283" s="26"/>
      <c r="AF283" s="27"/>
      <c r="AG283" s="28"/>
      <c r="AH283" s="142" t="s">
        <v>1057</v>
      </c>
      <c r="AI283" s="142"/>
      <c r="AJ283" s="142"/>
    </row>
    <row r="284" spans="1:36" ht="15" customHeight="1" x14ac:dyDescent="0.15">
      <c r="A284" s="12" t="s">
        <v>6</v>
      </c>
      <c r="B284" s="13" t="s">
        <v>7</v>
      </c>
      <c r="C284" s="14" t="s">
        <v>442</v>
      </c>
      <c r="D284" s="15" t="s">
        <v>742</v>
      </c>
      <c r="E284" s="16" t="s">
        <v>1041</v>
      </c>
      <c r="F284" s="17">
        <v>43228</v>
      </c>
      <c r="G284" s="30">
        <f t="shared" si="44"/>
        <v>90</v>
      </c>
      <c r="H284" s="10" t="s">
        <v>46</v>
      </c>
      <c r="I284" s="31">
        <f t="shared" si="45"/>
        <v>75</v>
      </c>
      <c r="J284" s="9"/>
      <c r="K284" s="32">
        <f t="shared" si="46"/>
        <v>150</v>
      </c>
      <c r="L284" s="33">
        <f t="shared" si="47"/>
        <v>-75</v>
      </c>
      <c r="M284" s="35" t="s">
        <v>107</v>
      </c>
      <c r="N284" s="36">
        <v>150</v>
      </c>
      <c r="O284" s="123" t="s">
        <v>1043</v>
      </c>
      <c r="P284" s="120" t="s">
        <v>133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48"/>
        <v/>
      </c>
      <c r="AE284" s="26"/>
      <c r="AF284" s="27"/>
      <c r="AG284" s="28"/>
      <c r="AH284" s="142"/>
      <c r="AI284" s="142"/>
      <c r="AJ284" s="142"/>
    </row>
    <row r="285" spans="1:36" ht="15" customHeight="1" x14ac:dyDescent="0.15">
      <c r="A285" s="12" t="s">
        <v>6</v>
      </c>
      <c r="B285" s="13" t="s">
        <v>7</v>
      </c>
      <c r="C285" s="14" t="s">
        <v>442</v>
      </c>
      <c r="D285" s="15" t="s">
        <v>742</v>
      </c>
      <c r="E285" s="16" t="s">
        <v>1042</v>
      </c>
      <c r="F285" s="17">
        <v>42897</v>
      </c>
      <c r="G285" s="30">
        <f t="shared" si="44"/>
        <v>90</v>
      </c>
      <c r="H285" s="10" t="s">
        <v>46</v>
      </c>
      <c r="I285" s="31">
        <f t="shared" si="45"/>
        <v>75</v>
      </c>
      <c r="J285" s="9"/>
      <c r="K285" s="32">
        <f t="shared" si="46"/>
        <v>0</v>
      </c>
      <c r="L285" s="33">
        <f t="shared" si="47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48"/>
        <v/>
      </c>
      <c r="AE285" s="26"/>
      <c r="AF285" s="27"/>
      <c r="AG285" s="28"/>
      <c r="AH285" s="142"/>
      <c r="AI285" s="142"/>
      <c r="AJ285" s="142"/>
    </row>
    <row r="286" spans="1:36" ht="15" customHeight="1" x14ac:dyDescent="0.15">
      <c r="A286" s="12" t="s">
        <v>8</v>
      </c>
      <c r="B286" s="13" t="s">
        <v>63</v>
      </c>
      <c r="C286" s="14" t="s">
        <v>47</v>
      </c>
      <c r="D286" s="15" t="s">
        <v>1034</v>
      </c>
      <c r="E286" s="16" t="s">
        <v>1035</v>
      </c>
      <c r="F286" s="17">
        <v>42685</v>
      </c>
      <c r="G286" s="30">
        <f t="shared" si="44"/>
        <v>145</v>
      </c>
      <c r="H286" s="10" t="s">
        <v>30</v>
      </c>
      <c r="I286" s="31">
        <f t="shared" si="45"/>
        <v>145</v>
      </c>
      <c r="J286" s="9"/>
      <c r="K286" s="32">
        <f t="shared" si="46"/>
        <v>145</v>
      </c>
      <c r="L286" s="33">
        <f t="shared" si="47"/>
        <v>0</v>
      </c>
      <c r="M286" s="35" t="s">
        <v>107</v>
      </c>
      <c r="N286" s="36">
        <v>95</v>
      </c>
      <c r="O286" s="123" t="s">
        <v>1036</v>
      </c>
      <c r="P286" s="120" t="s">
        <v>133</v>
      </c>
      <c r="Q286" s="37">
        <v>44853</v>
      </c>
      <c r="R286" s="153" t="s">
        <v>460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48"/>
        <v/>
      </c>
      <c r="AE286" s="26"/>
      <c r="AF286" s="27"/>
      <c r="AG286" s="28"/>
      <c r="AH286" s="142"/>
      <c r="AI286" s="142"/>
      <c r="AJ286" s="142"/>
    </row>
    <row r="287" spans="1:36" ht="15" customHeight="1" x14ac:dyDescent="0.15">
      <c r="A287" s="12" t="s">
        <v>6</v>
      </c>
      <c r="B287" s="13" t="s">
        <v>7</v>
      </c>
      <c r="C287" s="14" t="s">
        <v>563</v>
      </c>
      <c r="D287" s="15" t="s">
        <v>198</v>
      </c>
      <c r="E287" s="16" t="s">
        <v>569</v>
      </c>
      <c r="F287" s="17">
        <v>29821</v>
      </c>
      <c r="G287" s="30">
        <f t="shared" si="44"/>
        <v>175</v>
      </c>
      <c r="H287" s="10" t="s">
        <v>46</v>
      </c>
      <c r="I287" s="31">
        <f t="shared" si="45"/>
        <v>160</v>
      </c>
      <c r="J287" s="9"/>
      <c r="K287" s="32">
        <f t="shared" si="46"/>
        <v>0</v>
      </c>
      <c r="L287" s="33">
        <f t="shared" si="47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48"/>
        <v/>
      </c>
      <c r="AE287" s="26"/>
      <c r="AF287" s="27"/>
      <c r="AG287" s="28"/>
      <c r="AH287" s="142"/>
      <c r="AI287" s="142"/>
      <c r="AJ287" s="142"/>
    </row>
    <row r="288" spans="1:36" ht="15" customHeight="1" x14ac:dyDescent="0.15">
      <c r="A288" s="12" t="s">
        <v>8</v>
      </c>
      <c r="B288" s="13" t="s">
        <v>7</v>
      </c>
      <c r="C288" s="14" t="s">
        <v>47</v>
      </c>
      <c r="D288" s="15" t="s">
        <v>1062</v>
      </c>
      <c r="E288" s="16" t="s">
        <v>1063</v>
      </c>
      <c r="F288" s="17">
        <v>41054</v>
      </c>
      <c r="G288" s="30">
        <f t="shared" si="44"/>
        <v>160</v>
      </c>
      <c r="H288" s="10" t="s">
        <v>30</v>
      </c>
      <c r="I288" s="31">
        <f t="shared" si="45"/>
        <v>160</v>
      </c>
      <c r="J288" s="9"/>
      <c r="K288" s="32">
        <f t="shared" si="46"/>
        <v>160</v>
      </c>
      <c r="L288" s="33">
        <f t="shared" si="47"/>
        <v>0</v>
      </c>
      <c r="M288" s="35" t="s">
        <v>107</v>
      </c>
      <c r="N288" s="36">
        <v>160</v>
      </c>
      <c r="O288" s="123" t="s">
        <v>1064</v>
      </c>
      <c r="P288" s="120" t="s">
        <v>133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48"/>
        <v/>
      </c>
      <c r="AE288" s="26"/>
      <c r="AF288" s="27"/>
      <c r="AG288" s="28"/>
      <c r="AH288" s="142"/>
      <c r="AI288" s="142"/>
      <c r="AJ288" s="142"/>
    </row>
    <row r="289" spans="1:36" ht="15" customHeight="1" x14ac:dyDescent="0.15">
      <c r="A289" s="12" t="s">
        <v>8</v>
      </c>
      <c r="B289" s="13" t="s">
        <v>7</v>
      </c>
      <c r="C289" s="14" t="s">
        <v>47</v>
      </c>
      <c r="D289" s="15" t="s">
        <v>530</v>
      </c>
      <c r="E289" s="16" t="s">
        <v>1067</v>
      </c>
      <c r="F289" s="17">
        <v>40983</v>
      </c>
      <c r="G289" s="30">
        <f t="shared" si="44"/>
        <v>160</v>
      </c>
      <c r="H289" s="10" t="s">
        <v>46</v>
      </c>
      <c r="I289" s="31">
        <f t="shared" si="45"/>
        <v>145</v>
      </c>
      <c r="J289" s="9"/>
      <c r="K289" s="32">
        <f t="shared" si="46"/>
        <v>145</v>
      </c>
      <c r="L289" s="33">
        <f t="shared" si="47"/>
        <v>0</v>
      </c>
      <c r="M289" s="35" t="s">
        <v>107</v>
      </c>
      <c r="N289" s="36">
        <v>145</v>
      </c>
      <c r="O289" s="123" t="s">
        <v>1068</v>
      </c>
      <c r="P289" s="120" t="s">
        <v>150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48"/>
        <v/>
      </c>
      <c r="AE289" s="26"/>
      <c r="AF289" s="27"/>
      <c r="AG289" s="28"/>
      <c r="AH289" s="142"/>
      <c r="AI289" s="142"/>
      <c r="AJ289" s="142"/>
    </row>
    <row r="290" spans="1:36" ht="15" customHeight="1" x14ac:dyDescent="0.15">
      <c r="A290" s="12" t="s">
        <v>6</v>
      </c>
      <c r="B290" s="13" t="s">
        <v>7</v>
      </c>
      <c r="C290" s="14" t="s">
        <v>442</v>
      </c>
      <c r="D290" s="15" t="s">
        <v>1069</v>
      </c>
      <c r="E290" s="16" t="s">
        <v>1070</v>
      </c>
      <c r="F290" s="17">
        <v>43668</v>
      </c>
      <c r="G290" s="30">
        <f t="shared" si="44"/>
        <v>90</v>
      </c>
      <c r="H290" s="10" t="s">
        <v>30</v>
      </c>
      <c r="I290" s="31">
        <f t="shared" si="45"/>
        <v>90</v>
      </c>
      <c r="J290" s="9"/>
      <c r="K290" s="32">
        <f t="shared" si="46"/>
        <v>90</v>
      </c>
      <c r="L290" s="33">
        <f t="shared" si="47"/>
        <v>0</v>
      </c>
      <c r="M290" s="35" t="s">
        <v>107</v>
      </c>
      <c r="N290" s="36">
        <v>90</v>
      </c>
      <c r="O290" s="123" t="s">
        <v>1071</v>
      </c>
      <c r="P290" s="120" t="s">
        <v>150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48"/>
        <v/>
      </c>
      <c r="AE290" s="26"/>
      <c r="AF290" s="27"/>
      <c r="AG290" s="28"/>
      <c r="AH290" s="142"/>
      <c r="AI290" s="142"/>
      <c r="AJ290" s="142"/>
    </row>
    <row r="291" spans="1:36" ht="15" customHeight="1" x14ac:dyDescent="0.15">
      <c r="A291" s="12" t="s">
        <v>6</v>
      </c>
      <c r="B291" s="13" t="s">
        <v>7</v>
      </c>
      <c r="C291" s="14" t="s">
        <v>563</v>
      </c>
      <c r="D291" s="15" t="s">
        <v>1072</v>
      </c>
      <c r="E291" s="16" t="s">
        <v>739</v>
      </c>
      <c r="F291" s="17">
        <v>25400</v>
      </c>
      <c r="G291" s="30">
        <f t="shared" si="44"/>
        <v>175</v>
      </c>
      <c r="H291" s="10" t="s">
        <v>30</v>
      </c>
      <c r="I291" s="31">
        <f t="shared" si="45"/>
        <v>175</v>
      </c>
      <c r="J291" s="9"/>
      <c r="K291" s="32">
        <f t="shared" si="46"/>
        <v>175</v>
      </c>
      <c r="L291" s="33">
        <f t="shared" si="47"/>
        <v>0</v>
      </c>
      <c r="M291" s="35" t="s">
        <v>107</v>
      </c>
      <c r="N291" s="36">
        <v>175</v>
      </c>
      <c r="O291" s="123" t="s">
        <v>1073</v>
      </c>
      <c r="P291" s="120" t="s">
        <v>150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48"/>
        <v/>
      </c>
      <c r="AE291" s="26"/>
      <c r="AF291" s="27"/>
      <c r="AG291" s="28"/>
      <c r="AH291" s="142"/>
      <c r="AI291" s="142"/>
      <c r="AJ291" s="142"/>
    </row>
    <row r="292" spans="1:36" ht="15" customHeight="1" x14ac:dyDescent="0.15">
      <c r="A292" s="12" t="s">
        <v>8</v>
      </c>
      <c r="B292" s="13" t="s">
        <v>7</v>
      </c>
      <c r="C292" s="14" t="s">
        <v>47</v>
      </c>
      <c r="D292" s="15" t="s">
        <v>1074</v>
      </c>
      <c r="E292" s="16" t="s">
        <v>1075</v>
      </c>
      <c r="F292" s="17">
        <v>38816</v>
      </c>
      <c r="G292" s="30">
        <f t="shared" si="44"/>
        <v>190</v>
      </c>
      <c r="H292" s="10" t="s">
        <v>30</v>
      </c>
      <c r="I292" s="31">
        <f t="shared" si="45"/>
        <v>190</v>
      </c>
      <c r="J292" s="9"/>
      <c r="K292" s="32">
        <f t="shared" si="46"/>
        <v>0</v>
      </c>
      <c r="L292" s="33">
        <f t="shared" si="47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48"/>
        <v/>
      </c>
      <c r="AE292" s="26"/>
      <c r="AF292" s="27"/>
      <c r="AG292" s="28"/>
      <c r="AH292" s="142"/>
      <c r="AI292" s="142"/>
      <c r="AJ292" s="142"/>
    </row>
    <row r="293" spans="1:36" ht="15" customHeight="1" x14ac:dyDescent="0.15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1076</v>
      </c>
      <c r="F293" s="17">
        <v>38003</v>
      </c>
      <c r="G293" s="30">
        <f t="shared" si="44"/>
        <v>0</v>
      </c>
      <c r="H293" s="10" t="s">
        <v>30</v>
      </c>
      <c r="I293" s="31">
        <f t="shared" si="45"/>
        <v>0</v>
      </c>
      <c r="J293" s="9"/>
      <c r="K293" s="32">
        <f t="shared" si="46"/>
        <v>0</v>
      </c>
      <c r="L293" s="33">
        <f t="shared" si="47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48"/>
        <v/>
      </c>
      <c r="AE293" s="26"/>
      <c r="AF293" s="27"/>
      <c r="AG293" s="28"/>
      <c r="AH293" s="142"/>
      <c r="AI293" s="142"/>
      <c r="AJ293" s="142"/>
    </row>
    <row r="294" spans="1:36" ht="15" customHeight="1" x14ac:dyDescent="0.15">
      <c r="A294" s="12" t="s">
        <v>8</v>
      </c>
      <c r="B294" s="13" t="s">
        <v>7</v>
      </c>
      <c r="C294" s="14" t="s">
        <v>47</v>
      </c>
      <c r="D294" s="15" t="s">
        <v>1077</v>
      </c>
      <c r="E294" s="16" t="s">
        <v>1078</v>
      </c>
      <c r="F294" s="17">
        <v>41550</v>
      </c>
      <c r="G294" s="30">
        <f t="shared" si="44"/>
        <v>160</v>
      </c>
      <c r="H294" s="10" t="s">
        <v>30</v>
      </c>
      <c r="I294" s="31">
        <f t="shared" si="45"/>
        <v>160</v>
      </c>
      <c r="J294" s="9"/>
      <c r="K294" s="32">
        <f t="shared" si="46"/>
        <v>96.259999999999991</v>
      </c>
      <c r="L294" s="33">
        <f t="shared" si="47"/>
        <v>63.740000000000009</v>
      </c>
      <c r="M294" s="35" t="s">
        <v>107</v>
      </c>
      <c r="N294" s="36">
        <v>46.26</v>
      </c>
      <c r="O294" s="123" t="s">
        <v>1080</v>
      </c>
      <c r="P294" s="120" t="s">
        <v>150</v>
      </c>
      <c r="Q294" s="37"/>
      <c r="R294" s="153" t="s">
        <v>460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48"/>
        <v/>
      </c>
      <c r="AE294" s="26"/>
      <c r="AF294" s="27"/>
      <c r="AG294" s="28"/>
      <c r="AH294" s="142"/>
      <c r="AI294" s="142"/>
      <c r="AJ294" s="142"/>
    </row>
    <row r="295" spans="1:36" ht="15" customHeight="1" x14ac:dyDescent="0.15">
      <c r="A295" s="12" t="s">
        <v>8</v>
      </c>
      <c r="B295" s="13" t="s">
        <v>7</v>
      </c>
      <c r="C295" s="14" t="s">
        <v>442</v>
      </c>
      <c r="D295" s="15" t="s">
        <v>1077</v>
      </c>
      <c r="E295" s="16" t="s">
        <v>1079</v>
      </c>
      <c r="F295" s="17">
        <v>43283</v>
      </c>
      <c r="G295" s="30">
        <f t="shared" si="44"/>
        <v>90</v>
      </c>
      <c r="H295" s="10" t="s">
        <v>46</v>
      </c>
      <c r="I295" s="31">
        <f t="shared" si="45"/>
        <v>75</v>
      </c>
      <c r="J295" s="9"/>
      <c r="K295" s="32">
        <f t="shared" si="46"/>
        <v>138.78</v>
      </c>
      <c r="L295" s="33">
        <f t="shared" si="47"/>
        <v>-63.78</v>
      </c>
      <c r="M295" s="35" t="s">
        <v>107</v>
      </c>
      <c r="N295" s="36">
        <v>46.26</v>
      </c>
      <c r="O295" s="123" t="s">
        <v>1081</v>
      </c>
      <c r="P295" s="120" t="s">
        <v>151</v>
      </c>
      <c r="Q295" s="37"/>
      <c r="R295" s="153" t="s">
        <v>107</v>
      </c>
      <c r="S295" s="154">
        <v>46.26</v>
      </c>
      <c r="T295" s="155" t="s">
        <v>1082</v>
      </c>
      <c r="U295" s="156" t="s">
        <v>216</v>
      </c>
      <c r="V295" s="157"/>
      <c r="W295" s="183" t="s">
        <v>107</v>
      </c>
      <c r="X295" s="184">
        <v>46.26</v>
      </c>
      <c r="Y295" s="185" t="s">
        <v>1083</v>
      </c>
      <c r="Z295" s="186" t="s">
        <v>900</v>
      </c>
      <c r="AA295" s="187"/>
      <c r="AB295" s="24"/>
      <c r="AC295" s="25"/>
      <c r="AD295" s="34" t="str">
        <f t="shared" si="48"/>
        <v/>
      </c>
      <c r="AE295" s="26"/>
      <c r="AF295" s="27"/>
      <c r="AG295" s="28"/>
      <c r="AH295" s="142"/>
      <c r="AI295" s="142"/>
      <c r="AJ295" s="142"/>
    </row>
    <row r="296" spans="1:36" ht="15" customHeight="1" x14ac:dyDescent="0.15">
      <c r="A296" s="12" t="s">
        <v>8</v>
      </c>
      <c r="B296" s="13" t="s">
        <v>7</v>
      </c>
      <c r="C296" s="14" t="s">
        <v>47</v>
      </c>
      <c r="D296" s="15" t="s">
        <v>1084</v>
      </c>
      <c r="E296" s="16" t="s">
        <v>1085</v>
      </c>
      <c r="F296" s="17">
        <v>41067</v>
      </c>
      <c r="G296" s="30">
        <f t="shared" si="44"/>
        <v>160</v>
      </c>
      <c r="H296" s="10" t="s">
        <v>30</v>
      </c>
      <c r="I296" s="31">
        <f t="shared" si="45"/>
        <v>160</v>
      </c>
      <c r="J296" s="9"/>
      <c r="K296" s="32">
        <f t="shared" si="46"/>
        <v>160</v>
      </c>
      <c r="L296" s="33">
        <f t="shared" si="47"/>
        <v>0</v>
      </c>
      <c r="M296" s="35" t="s">
        <v>107</v>
      </c>
      <c r="N296" s="36">
        <v>160</v>
      </c>
      <c r="O296" s="123" t="s">
        <v>1086</v>
      </c>
      <c r="P296" s="120" t="s">
        <v>150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48"/>
        <v/>
      </c>
      <c r="AE296" s="26"/>
      <c r="AF296" s="27"/>
      <c r="AG296" s="28"/>
      <c r="AH296" s="142"/>
      <c r="AI296" s="142"/>
      <c r="AJ296" s="142"/>
    </row>
    <row r="297" spans="1:36" ht="15" customHeight="1" x14ac:dyDescent="0.15">
      <c r="A297" s="12" t="s">
        <v>6</v>
      </c>
      <c r="B297" s="13" t="s">
        <v>7</v>
      </c>
      <c r="C297" s="14" t="s">
        <v>47</v>
      </c>
      <c r="D297" s="15" t="s">
        <v>420</v>
      </c>
      <c r="E297" s="16" t="s">
        <v>419</v>
      </c>
      <c r="F297" s="17">
        <v>42705</v>
      </c>
      <c r="G297" s="30">
        <f t="shared" si="44"/>
        <v>145</v>
      </c>
      <c r="H297" s="10" t="s">
        <v>30</v>
      </c>
      <c r="I297" s="31">
        <f t="shared" si="45"/>
        <v>145</v>
      </c>
      <c r="J297" s="9"/>
      <c r="K297" s="32">
        <f t="shared" si="46"/>
        <v>145</v>
      </c>
      <c r="L297" s="33">
        <f t="shared" si="47"/>
        <v>0</v>
      </c>
      <c r="M297" s="35" t="s">
        <v>107</v>
      </c>
      <c r="N297" s="36">
        <v>145</v>
      </c>
      <c r="O297" s="123"/>
      <c r="P297" s="120" t="s">
        <v>328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48"/>
        <v/>
      </c>
      <c r="AE297" s="26"/>
      <c r="AF297" s="27"/>
      <c r="AG297" s="28"/>
      <c r="AH297" s="142" t="s">
        <v>421</v>
      </c>
      <c r="AI297" s="142"/>
      <c r="AJ297" s="142"/>
    </row>
    <row r="298" spans="1:36" ht="15" customHeight="1" x14ac:dyDescent="0.15">
      <c r="A298" s="12" t="s">
        <v>6</v>
      </c>
      <c r="B298" s="13" t="s">
        <v>7</v>
      </c>
      <c r="C298" s="14" t="s">
        <v>9</v>
      </c>
      <c r="D298" s="15" t="s">
        <v>131</v>
      </c>
      <c r="E298" s="16" t="s">
        <v>1089</v>
      </c>
      <c r="F298" s="17">
        <v>28780</v>
      </c>
      <c r="G298" s="30">
        <f t="shared" si="44"/>
        <v>0</v>
      </c>
      <c r="H298" s="10" t="s">
        <v>30</v>
      </c>
      <c r="I298" s="31">
        <f t="shared" si="45"/>
        <v>0</v>
      </c>
      <c r="J298" s="9"/>
      <c r="K298" s="32">
        <f t="shared" si="46"/>
        <v>0</v>
      </c>
      <c r="L298" s="33">
        <f t="shared" si="47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48"/>
        <v/>
      </c>
      <c r="AE298" s="26"/>
      <c r="AF298" s="27"/>
      <c r="AG298" s="28"/>
      <c r="AH298" s="142"/>
      <c r="AI298" s="142"/>
      <c r="AJ298" s="142"/>
    </row>
    <row r="299" spans="1:36" ht="15" customHeight="1" x14ac:dyDescent="0.15">
      <c r="A299" s="12" t="s">
        <v>6</v>
      </c>
      <c r="B299" s="13" t="s">
        <v>7</v>
      </c>
      <c r="C299" s="14" t="s">
        <v>9</v>
      </c>
      <c r="D299" s="15" t="s">
        <v>330</v>
      </c>
      <c r="E299" s="16" t="s">
        <v>1090</v>
      </c>
      <c r="F299" s="17">
        <v>28374</v>
      </c>
      <c r="G299" s="30">
        <f t="shared" si="44"/>
        <v>0</v>
      </c>
      <c r="H299" s="10" t="s">
        <v>30</v>
      </c>
      <c r="I299" s="31">
        <f t="shared" si="45"/>
        <v>0</v>
      </c>
      <c r="J299" s="9"/>
      <c r="K299" s="32">
        <f t="shared" si="46"/>
        <v>0</v>
      </c>
      <c r="L299" s="33">
        <f t="shared" si="47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48"/>
        <v/>
      </c>
      <c r="AE299" s="26"/>
      <c r="AF299" s="27"/>
      <c r="AG299" s="28"/>
      <c r="AH299" s="142"/>
      <c r="AI299" s="142"/>
      <c r="AJ299" s="142"/>
    </row>
    <row r="300" spans="1:36" ht="15" customHeight="1" x14ac:dyDescent="0.15">
      <c r="A300" s="12" t="s">
        <v>8</v>
      </c>
      <c r="B300" s="13" t="s">
        <v>63</v>
      </c>
      <c r="C300" s="14" t="s">
        <v>442</v>
      </c>
      <c r="D300" s="15" t="s">
        <v>1093</v>
      </c>
      <c r="E300" s="16" t="s">
        <v>1094</v>
      </c>
      <c r="F300" s="17">
        <v>43427</v>
      </c>
      <c r="G300" s="30">
        <f t="shared" si="44"/>
        <v>90</v>
      </c>
      <c r="H300" s="10" t="s">
        <v>30</v>
      </c>
      <c r="I300" s="31">
        <f t="shared" si="45"/>
        <v>90</v>
      </c>
      <c r="J300" s="9"/>
      <c r="K300" s="32">
        <f t="shared" si="46"/>
        <v>90</v>
      </c>
      <c r="L300" s="33">
        <f t="shared" si="47"/>
        <v>0</v>
      </c>
      <c r="M300" s="35" t="s">
        <v>107</v>
      </c>
      <c r="N300" s="36">
        <v>90</v>
      </c>
      <c r="O300" s="123" t="s">
        <v>1095</v>
      </c>
      <c r="P300" s="120" t="s">
        <v>150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48"/>
        <v/>
      </c>
      <c r="AE300" s="26"/>
      <c r="AF300" s="27"/>
      <c r="AG300" s="28"/>
      <c r="AH300" s="142"/>
      <c r="AI300" s="142"/>
      <c r="AJ300" s="142"/>
    </row>
    <row r="301" spans="1:36" ht="15" customHeight="1" x14ac:dyDescent="0.15">
      <c r="A301" s="12" t="s">
        <v>6</v>
      </c>
      <c r="B301" s="13" t="s">
        <v>7</v>
      </c>
      <c r="C301" s="14" t="s">
        <v>47</v>
      </c>
      <c r="D301" s="15" t="s">
        <v>429</v>
      </c>
      <c r="E301" s="16" t="s">
        <v>307</v>
      </c>
      <c r="F301" s="17">
        <v>36014</v>
      </c>
      <c r="G301" s="30">
        <f t="shared" si="44"/>
        <v>220</v>
      </c>
      <c r="H301" s="10" t="s">
        <v>30</v>
      </c>
      <c r="I301" s="31">
        <f t="shared" si="45"/>
        <v>220</v>
      </c>
      <c r="J301" s="9"/>
      <c r="K301" s="32">
        <f t="shared" si="46"/>
        <v>125</v>
      </c>
      <c r="L301" s="33">
        <f t="shared" si="47"/>
        <v>95</v>
      </c>
      <c r="M301" s="35" t="s">
        <v>107</v>
      </c>
      <c r="N301" s="36">
        <v>125</v>
      </c>
      <c r="O301" s="123" t="s">
        <v>1096</v>
      </c>
      <c r="P301" s="120" t="s">
        <v>150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48"/>
        <v/>
      </c>
      <c r="AE301" s="26"/>
      <c r="AF301" s="27"/>
      <c r="AG301" s="28"/>
      <c r="AH301" s="142"/>
      <c r="AI301" s="142"/>
      <c r="AJ301" s="142"/>
    </row>
    <row r="302" spans="1:36" ht="15" customHeight="1" x14ac:dyDescent="0.15">
      <c r="A302" s="12" t="s">
        <v>8</v>
      </c>
      <c r="B302" s="13" t="s">
        <v>7</v>
      </c>
      <c r="C302" s="14" t="s">
        <v>47</v>
      </c>
      <c r="D302" s="15" t="s">
        <v>1097</v>
      </c>
      <c r="E302" s="16" t="s">
        <v>1098</v>
      </c>
      <c r="F302" s="17">
        <v>40355</v>
      </c>
      <c r="G302" s="30">
        <f t="shared" si="44"/>
        <v>170</v>
      </c>
      <c r="H302" s="10" t="s">
        <v>30</v>
      </c>
      <c r="I302" s="31">
        <f t="shared" si="45"/>
        <v>170</v>
      </c>
      <c r="J302" s="9"/>
      <c r="K302" s="32">
        <f t="shared" si="46"/>
        <v>0</v>
      </c>
      <c r="L302" s="33">
        <f t="shared" si="47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48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15">
      <c r="A303" s="12" t="s">
        <v>8</v>
      </c>
      <c r="B303" s="13" t="s">
        <v>7</v>
      </c>
      <c r="C303" s="14" t="s">
        <v>9</v>
      </c>
      <c r="D303" s="15" t="s">
        <v>1099</v>
      </c>
      <c r="E303" s="16" t="s">
        <v>1100</v>
      </c>
      <c r="F303" s="17">
        <v>30425</v>
      </c>
      <c r="G303" s="30">
        <f t="shared" ref="G303:G312" si="49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30</v>
      </c>
      <c r="I303" s="31">
        <f t="shared" ref="I303:I334" si="50">IF(OR(H303="Non",H303=""),G303,MAX(0,G303-15))</f>
        <v>0</v>
      </c>
      <c r="J303" s="9"/>
      <c r="K303" s="32">
        <f t="shared" ref="K303:K312" si="51">SUM(N303,S303,X303)</f>
        <v>0</v>
      </c>
      <c r="L303" s="33">
        <f t="shared" ref="L303:L334" si="52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34" si="53">IF(OR(AC303&lt;&gt;"Oui",C303&lt;&gt;"JOU"),"",IF(F303&lt;VALUE("01/01/2006"),154,IF(F303&lt;VALUE("01/01/2010"),79,0)))</f>
        <v/>
      </c>
      <c r="AE303" s="26"/>
      <c r="AF303" s="27"/>
      <c r="AG303" s="28"/>
      <c r="AH303" s="142"/>
      <c r="AI303" s="142"/>
      <c r="AJ303" s="142"/>
    </row>
    <row r="304" spans="1:36" ht="15" customHeight="1" x14ac:dyDescent="0.15">
      <c r="A304" s="12" t="s">
        <v>8</v>
      </c>
      <c r="B304" s="13" t="s">
        <v>7</v>
      </c>
      <c r="C304" s="14" t="s">
        <v>47</v>
      </c>
      <c r="D304" s="15" t="s">
        <v>1101</v>
      </c>
      <c r="E304" s="16" t="s">
        <v>1102</v>
      </c>
      <c r="F304" s="17">
        <v>39848</v>
      </c>
      <c r="G304" s="30">
        <f t="shared" si="49"/>
        <v>170</v>
      </c>
      <c r="H304" s="10" t="s">
        <v>30</v>
      </c>
      <c r="I304" s="31">
        <f t="shared" si="50"/>
        <v>170</v>
      </c>
      <c r="J304" s="9"/>
      <c r="K304" s="32">
        <f t="shared" si="51"/>
        <v>170</v>
      </c>
      <c r="L304" s="33">
        <f t="shared" si="52"/>
        <v>0</v>
      </c>
      <c r="M304" s="35" t="s">
        <v>186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53"/>
        <v/>
      </c>
      <c r="AE304" s="26"/>
      <c r="AF304" s="27"/>
      <c r="AG304" s="28"/>
      <c r="AH304" s="142"/>
      <c r="AI304" s="142"/>
      <c r="AJ304" s="142"/>
    </row>
    <row r="305" spans="1:36" ht="15" customHeight="1" x14ac:dyDescent="0.15">
      <c r="A305" s="12" t="s">
        <v>8</v>
      </c>
      <c r="B305" s="13" t="s">
        <v>7</v>
      </c>
      <c r="C305" s="14" t="s">
        <v>442</v>
      </c>
      <c r="D305" s="15" t="s">
        <v>1062</v>
      </c>
      <c r="E305" s="16" t="s">
        <v>1103</v>
      </c>
      <c r="F305" s="17">
        <v>42752</v>
      </c>
      <c r="G305" s="30">
        <f t="shared" si="49"/>
        <v>90</v>
      </c>
      <c r="H305" s="10" t="s">
        <v>46</v>
      </c>
      <c r="I305" s="31">
        <f t="shared" si="50"/>
        <v>75</v>
      </c>
      <c r="J305" s="9"/>
      <c r="K305" s="32">
        <f t="shared" si="51"/>
        <v>75</v>
      </c>
      <c r="L305" s="33">
        <f t="shared" si="52"/>
        <v>0</v>
      </c>
      <c r="M305" s="35" t="s">
        <v>107</v>
      </c>
      <c r="N305" s="36">
        <v>75</v>
      </c>
      <c r="O305" s="123" t="s">
        <v>1104</v>
      </c>
      <c r="P305" s="120" t="s">
        <v>151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53"/>
        <v/>
      </c>
      <c r="AE305" s="26"/>
      <c r="AF305" s="27"/>
      <c r="AG305" s="28"/>
      <c r="AH305" s="142"/>
      <c r="AI305" s="142"/>
      <c r="AJ305" s="142"/>
    </row>
    <row r="306" spans="1:36" ht="15" customHeight="1" x14ac:dyDescent="0.15">
      <c r="A306" s="12" t="s">
        <v>6</v>
      </c>
      <c r="B306" s="13" t="s">
        <v>63</v>
      </c>
      <c r="C306" s="14" t="s">
        <v>563</v>
      </c>
      <c r="D306" s="15" t="s">
        <v>525</v>
      </c>
      <c r="E306" s="16" t="s">
        <v>1105</v>
      </c>
      <c r="F306" s="17">
        <v>30584</v>
      </c>
      <c r="G306" s="30">
        <f t="shared" si="49"/>
        <v>175</v>
      </c>
      <c r="H306" s="10" t="s">
        <v>46</v>
      </c>
      <c r="I306" s="31">
        <f t="shared" si="50"/>
        <v>160</v>
      </c>
      <c r="J306" s="9"/>
      <c r="K306" s="32">
        <f t="shared" si="51"/>
        <v>160</v>
      </c>
      <c r="L306" s="33">
        <f t="shared" si="52"/>
        <v>0</v>
      </c>
      <c r="M306" s="35" t="s">
        <v>107</v>
      </c>
      <c r="N306" s="36">
        <v>160</v>
      </c>
      <c r="O306" s="123" t="s">
        <v>1106</v>
      </c>
      <c r="P306" s="120" t="s">
        <v>151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53"/>
        <v/>
      </c>
      <c r="AE306" s="26"/>
      <c r="AF306" s="27"/>
      <c r="AG306" s="28"/>
      <c r="AH306" s="142"/>
      <c r="AI306" s="142"/>
      <c r="AJ306" s="142"/>
    </row>
    <row r="307" spans="1:36" ht="15" customHeight="1" x14ac:dyDescent="0.15">
      <c r="A307" s="12" t="s">
        <v>6</v>
      </c>
      <c r="B307" s="13" t="s">
        <v>63</v>
      </c>
      <c r="C307" s="14" t="s">
        <v>47</v>
      </c>
      <c r="D307" s="15" t="s">
        <v>1107</v>
      </c>
      <c r="E307" s="16" t="s">
        <v>1105</v>
      </c>
      <c r="F307" s="17">
        <v>42683</v>
      </c>
      <c r="G307" s="30">
        <f t="shared" si="49"/>
        <v>145</v>
      </c>
      <c r="H307" s="10" t="s">
        <v>30</v>
      </c>
      <c r="I307" s="31">
        <f t="shared" si="50"/>
        <v>145</v>
      </c>
      <c r="J307" s="9"/>
      <c r="K307" s="32">
        <f t="shared" si="51"/>
        <v>320</v>
      </c>
      <c r="L307" s="33">
        <f t="shared" si="52"/>
        <v>-175</v>
      </c>
      <c r="M307" s="35" t="s">
        <v>107</v>
      </c>
      <c r="N307" s="36">
        <v>200</v>
      </c>
      <c r="O307" s="123" t="s">
        <v>1108</v>
      </c>
      <c r="P307" s="120" t="s">
        <v>151</v>
      </c>
      <c r="Q307" s="37"/>
      <c r="R307" s="153" t="s">
        <v>107</v>
      </c>
      <c r="S307" s="154">
        <v>120</v>
      </c>
      <c r="T307" s="155" t="s">
        <v>1109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53"/>
        <v/>
      </c>
      <c r="AE307" s="26"/>
      <c r="AF307" s="27"/>
      <c r="AG307" s="28"/>
      <c r="AH307" s="142"/>
      <c r="AI307" s="142"/>
      <c r="AJ307" s="142"/>
    </row>
    <row r="308" spans="1:36" ht="15" customHeight="1" x14ac:dyDescent="0.15">
      <c r="A308" s="12" t="s">
        <v>8</v>
      </c>
      <c r="B308" s="13" t="s">
        <v>63</v>
      </c>
      <c r="C308" s="14" t="s">
        <v>704</v>
      </c>
      <c r="D308" s="15" t="s">
        <v>1110</v>
      </c>
      <c r="E308" s="16" t="s">
        <v>1111</v>
      </c>
      <c r="F308" s="17">
        <v>28631</v>
      </c>
      <c r="G308" s="30">
        <f t="shared" si="49"/>
        <v>190</v>
      </c>
      <c r="H308" s="10" t="s">
        <v>46</v>
      </c>
      <c r="I308" s="31">
        <f t="shared" si="50"/>
        <v>175</v>
      </c>
      <c r="J308" s="9"/>
      <c r="K308" s="32">
        <f t="shared" si="51"/>
        <v>0</v>
      </c>
      <c r="L308" s="33">
        <f t="shared" si="52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53"/>
        <v/>
      </c>
      <c r="AE308" s="26"/>
      <c r="AF308" s="27"/>
      <c r="AG308" s="28"/>
      <c r="AH308" s="142"/>
      <c r="AI308" s="142"/>
      <c r="AJ308" s="142"/>
    </row>
    <row r="309" spans="1:36" ht="15" customHeight="1" x14ac:dyDescent="0.15">
      <c r="A309" s="12" t="s">
        <v>8</v>
      </c>
      <c r="B309" s="13" t="s">
        <v>7</v>
      </c>
      <c r="C309" s="14" t="s">
        <v>47</v>
      </c>
      <c r="D309" s="15" t="s">
        <v>1112</v>
      </c>
      <c r="E309" s="16" t="s">
        <v>1113</v>
      </c>
      <c r="F309" s="17">
        <v>41840</v>
      </c>
      <c r="G309" s="30">
        <f t="shared" si="49"/>
        <v>145</v>
      </c>
      <c r="H309" s="10" t="s">
        <v>46</v>
      </c>
      <c r="I309" s="31">
        <f t="shared" si="50"/>
        <v>130</v>
      </c>
      <c r="J309" s="9"/>
      <c r="K309" s="32">
        <f t="shared" si="51"/>
        <v>220</v>
      </c>
      <c r="L309" s="33">
        <f t="shared" si="52"/>
        <v>-90</v>
      </c>
      <c r="M309" s="35" t="s">
        <v>186</v>
      </c>
      <c r="N309" s="36">
        <v>170</v>
      </c>
      <c r="O309" s="123"/>
      <c r="P309" s="120"/>
      <c r="Q309" s="37"/>
      <c r="R309" s="153" t="s">
        <v>460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53"/>
        <v/>
      </c>
      <c r="AE309" s="26"/>
      <c r="AF309" s="27"/>
      <c r="AG309" s="28"/>
      <c r="AH309" s="142"/>
      <c r="AI309" s="142"/>
      <c r="AJ309" s="142"/>
    </row>
    <row r="310" spans="1:36" ht="15" customHeight="1" x14ac:dyDescent="0.15">
      <c r="A310" s="12" t="s">
        <v>8</v>
      </c>
      <c r="B310" s="13" t="s">
        <v>7</v>
      </c>
      <c r="C310" s="14" t="s">
        <v>442</v>
      </c>
      <c r="D310" s="15" t="s">
        <v>1112</v>
      </c>
      <c r="E310" s="16" t="s">
        <v>1114</v>
      </c>
      <c r="F310" s="17">
        <v>42894</v>
      </c>
      <c r="G310" s="30">
        <f t="shared" si="49"/>
        <v>90</v>
      </c>
      <c r="H310" s="10" t="s">
        <v>30</v>
      </c>
      <c r="I310" s="31">
        <f t="shared" si="50"/>
        <v>90</v>
      </c>
      <c r="J310" s="9"/>
      <c r="K310" s="32">
        <f t="shared" si="51"/>
        <v>0</v>
      </c>
      <c r="L310" s="33">
        <f t="shared" si="52"/>
        <v>90</v>
      </c>
      <c r="M310" s="35"/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53"/>
        <v/>
      </c>
      <c r="AE310" s="26"/>
      <c r="AF310" s="27"/>
      <c r="AG310" s="28"/>
      <c r="AH310" s="142"/>
      <c r="AI310" s="142"/>
      <c r="AJ310" s="142"/>
    </row>
    <row r="311" spans="1:36" ht="15" customHeight="1" x14ac:dyDescent="0.15">
      <c r="A311" s="12"/>
      <c r="B311" s="13"/>
      <c r="C311" s="14"/>
      <c r="D311" s="15"/>
      <c r="E311" s="16"/>
      <c r="F311" s="17"/>
      <c r="G311" s="30">
        <f t="shared" si="49"/>
        <v>0</v>
      </c>
      <c r="H311" s="10"/>
      <c r="I311" s="31">
        <f t="shared" si="50"/>
        <v>0</v>
      </c>
      <c r="J311" s="9"/>
      <c r="K311" s="32">
        <f t="shared" si="51"/>
        <v>0</v>
      </c>
      <c r="L311" s="33" t="str">
        <f t="shared" si="52"/>
        <v/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si="53"/>
        <v/>
      </c>
      <c r="AE311" s="26"/>
      <c r="AF311" s="27"/>
      <c r="AG311" s="28"/>
      <c r="AH311" s="142"/>
      <c r="AI311" s="142"/>
      <c r="AJ311" s="142"/>
    </row>
    <row r="312" spans="1:36" ht="15" customHeight="1" thickBot="1" x14ac:dyDescent="0.2">
      <c r="A312" s="18"/>
      <c r="B312" s="19"/>
      <c r="C312" s="20"/>
      <c r="D312" s="21"/>
      <c r="E312" s="22"/>
      <c r="F312" s="23"/>
      <c r="G312" s="40">
        <f t="shared" si="49"/>
        <v>0</v>
      </c>
      <c r="H312" s="11"/>
      <c r="I312" s="41">
        <f t="shared" si="50"/>
        <v>0</v>
      </c>
      <c r="J312" s="44"/>
      <c r="K312" s="42">
        <f t="shared" si="51"/>
        <v>0</v>
      </c>
      <c r="L312" s="43" t="str">
        <f t="shared" si="52"/>
        <v/>
      </c>
      <c r="M312" s="126"/>
      <c r="N312" s="127"/>
      <c r="O312" s="128"/>
      <c r="P312" s="129"/>
      <c r="Q312" s="130"/>
      <c r="R312" s="159"/>
      <c r="S312" s="160"/>
      <c r="T312" s="161"/>
      <c r="U312" s="162"/>
      <c r="V312" s="163"/>
      <c r="W312" s="193"/>
      <c r="X312" s="194"/>
      <c r="Y312" s="195"/>
      <c r="Z312" s="196"/>
      <c r="AA312" s="197"/>
      <c r="AB312" s="131"/>
      <c r="AC312" s="132"/>
      <c r="AD312" s="133" t="str">
        <f t="shared" si="53"/>
        <v/>
      </c>
      <c r="AE312" s="134"/>
      <c r="AF312" s="135"/>
      <c r="AG312" s="136"/>
      <c r="AH312" s="144"/>
      <c r="AI312" s="144"/>
      <c r="AJ312" s="144"/>
    </row>
    <row r="313" spans="1:36" ht="14" thickBot="1" x14ac:dyDescent="0.2">
      <c r="E313" s="88"/>
      <c r="G313" s="89">
        <f>SUM(G3:G312)</f>
        <v>49990</v>
      </c>
      <c r="I313" s="90">
        <f>SUM(I3:I312)</f>
        <v>49090</v>
      </c>
      <c r="J313" s="91"/>
      <c r="K313" s="92">
        <f>SUM(K3:K312)</f>
        <v>46365</v>
      </c>
      <c r="L313" s="93">
        <f>SUM(L3:L312)</f>
        <v>2724.9999999999995</v>
      </c>
      <c r="M313" s="94"/>
      <c r="N313" s="124">
        <f>SUM(N3:N312)</f>
        <v>35970.840000000004</v>
      </c>
      <c r="O313" s="94"/>
      <c r="P313" s="94"/>
      <c r="Q313" s="94"/>
      <c r="R313" s="164"/>
      <c r="S313" s="165">
        <f>SUM(S3:S312)</f>
        <v>7316.58</v>
      </c>
      <c r="T313" s="164"/>
      <c r="U313" s="164"/>
      <c r="V313" s="164"/>
      <c r="W313" s="198"/>
      <c r="X313" s="199">
        <f>SUM(X3:X312)</f>
        <v>3077.58</v>
      </c>
      <c r="Y313" s="198"/>
      <c r="Z313" s="198"/>
      <c r="AA313" s="198"/>
      <c r="AB313" s="91"/>
      <c r="AC313" s="91"/>
      <c r="AD313" s="125">
        <f>SUM(AD3:AD312)</f>
        <v>2326</v>
      </c>
      <c r="AE313" s="91"/>
      <c r="AF313" s="91"/>
      <c r="AG313" s="91"/>
    </row>
    <row r="314" spans="1:36" ht="14" thickBot="1" x14ac:dyDescent="0.2">
      <c r="A314" s="4">
        <f>COUNTA($A$3:$A$312)</f>
        <v>308</v>
      </c>
      <c r="G314" s="4"/>
      <c r="H314" s="4"/>
      <c r="I314" s="4"/>
      <c r="L314" s="95"/>
      <c r="M314" s="96"/>
      <c r="R314" s="166"/>
      <c r="S314" s="167"/>
      <c r="T314" s="167"/>
      <c r="W314" s="200"/>
      <c r="X314" s="201"/>
      <c r="Y314" s="201"/>
      <c r="AB314" s="4"/>
      <c r="AC314" s="4"/>
      <c r="AE314" s="8"/>
      <c r="AG314" s="97"/>
    </row>
    <row r="315" spans="1:36" ht="14" thickBot="1" x14ac:dyDescent="0.2">
      <c r="A315" s="98">
        <f>COUNTIF(B3:B312,"=QUALIFIEE")</f>
        <v>299</v>
      </c>
      <c r="B315" s="139" t="s">
        <v>43</v>
      </c>
      <c r="C315" s="99"/>
      <c r="E315" s="99"/>
      <c r="F315" s="100"/>
      <c r="G315" s="100"/>
      <c r="H315" s="100"/>
      <c r="I315" s="100"/>
      <c r="J315" s="100"/>
      <c r="K315" s="140" t="s">
        <v>823</v>
      </c>
      <c r="N315" s="212">
        <f>SUMIF($M$3:$M$312,"Pass'Sport",$N$3:$N$312) + SUMIF($R$3:$R$312,"Pass'Sport",$S$3:$S$312) + SUMIF($W$3:$W$312,"Pass'Sport",$X$3:$X$312)</f>
        <v>2059</v>
      </c>
      <c r="R315" s="38"/>
      <c r="W315" s="38"/>
      <c r="AB315" s="4"/>
      <c r="AC315" s="4"/>
    </row>
    <row r="316" spans="1:36" ht="14" thickBot="1" x14ac:dyDescent="0.2">
      <c r="A316" s="101">
        <f>COUNTIF(B2:B311,"=Validée")</f>
        <v>0</v>
      </c>
      <c r="B316" s="140" t="s">
        <v>41</v>
      </c>
      <c r="C316" s="102"/>
      <c r="E316" s="103"/>
      <c r="F316" s="5"/>
      <c r="G316" s="4"/>
      <c r="I316" s="4"/>
      <c r="J316" s="104"/>
      <c r="K316"/>
      <c r="L316"/>
      <c r="N316" s="106"/>
    </row>
    <row r="317" spans="1:36" ht="14" thickBot="1" x14ac:dyDescent="0.2">
      <c r="A317" s="105">
        <f>COUNTIF(B3:B312,"=Finalisée")</f>
        <v>0</v>
      </c>
      <c r="B317" s="140" t="s">
        <v>42</v>
      </c>
      <c r="C317" s="102"/>
      <c r="E317" s="103"/>
      <c r="F317" s="5"/>
      <c r="G317" s="4"/>
      <c r="I317" s="4"/>
      <c r="J317"/>
      <c r="K317" s="140" t="s">
        <v>824</v>
      </c>
      <c r="N317" s="212">
        <f>SUMIF($AE$3:$AE$312,"",$AD$3:$AD$312)</f>
        <v>620</v>
      </c>
      <c r="O317" s="106"/>
      <c r="P317" s="106"/>
      <c r="Q317" s="106"/>
      <c r="S317" s="170"/>
      <c r="T317" s="170"/>
      <c r="U317" s="170"/>
      <c r="V317" s="170"/>
      <c r="X317" s="204"/>
      <c r="Y317" s="204"/>
      <c r="Z317" s="204"/>
      <c r="AA317" s="204"/>
      <c r="AE317"/>
    </row>
    <row r="318" spans="1:36" ht="14" thickBot="1" x14ac:dyDescent="0.2">
      <c r="A318" s="101">
        <f>COUNTIF(B3:B312,"=en cours")</f>
        <v>0</v>
      </c>
      <c r="B318" s="140" t="s">
        <v>13</v>
      </c>
      <c r="C318" s="102"/>
      <c r="E318" s="103"/>
      <c r="F318" s="5"/>
      <c r="G318" s="4"/>
      <c r="I318" s="4"/>
      <c r="J318" s="104"/>
      <c r="K318"/>
      <c r="L318"/>
      <c r="N318" s="106"/>
      <c r="R318" s="212"/>
    </row>
    <row r="319" spans="1:36" ht="14" thickBot="1" x14ac:dyDescent="0.2">
      <c r="A319" s="98">
        <f>COUNTIF(B3:B312,"=ABSENT")</f>
        <v>9</v>
      </c>
      <c r="B319" s="139" t="s">
        <v>14</v>
      </c>
      <c r="C319" s="102"/>
      <c r="E319" s="103"/>
      <c r="F319" s="5"/>
      <c r="G319" s="4"/>
      <c r="I319" s="4"/>
      <c r="J319"/>
      <c r="K319" s="214" t="s">
        <v>825</v>
      </c>
      <c r="L319" s="8"/>
      <c r="M319" s="107"/>
      <c r="N319" s="215">
        <f>COUNTA($A$3:$A$312)-COUNTA($AH$3:$AH$312)</f>
        <v>102</v>
      </c>
      <c r="O319" s="106"/>
      <c r="P319" s="106"/>
      <c r="Q319" s="106"/>
      <c r="S319" s="170"/>
      <c r="T319" s="170"/>
      <c r="U319" s="170"/>
      <c r="V319" s="170"/>
      <c r="X319" s="204"/>
      <c r="Y319" s="204"/>
      <c r="Z319" s="204"/>
      <c r="AA319" s="204"/>
      <c r="AC319" s="4"/>
      <c r="AD319"/>
      <c r="AE319"/>
      <c r="AF319"/>
    </row>
    <row r="320" spans="1:36" s="8" customFormat="1" ht="14" thickBot="1" x14ac:dyDescent="0.2">
      <c r="A320" s="4"/>
      <c r="B320" s="4"/>
      <c r="C320" s="4"/>
      <c r="D320" s="102"/>
      <c r="E320" s="103"/>
      <c r="F320" s="5"/>
      <c r="O320" s="108"/>
      <c r="P320" s="108"/>
      <c r="Q320" s="108"/>
      <c r="R320" s="171"/>
      <c r="S320" s="167"/>
      <c r="T320" s="167"/>
      <c r="U320" s="172"/>
      <c r="V320" s="172"/>
      <c r="W320" s="205"/>
      <c r="X320" s="201"/>
      <c r="Y320" s="201"/>
      <c r="Z320" s="206"/>
      <c r="AA320" s="206"/>
      <c r="AB320" s="109"/>
      <c r="AC320" s="109"/>
      <c r="AG320" s="4"/>
      <c r="AH320" s="219"/>
      <c r="AI320" s="219"/>
      <c r="AJ320" s="219"/>
    </row>
    <row r="321" spans="1:36" s="8" customFormat="1" ht="14" thickBot="1" x14ac:dyDescent="0.2">
      <c r="A321" s="101">
        <f>COUNTIF($C$3:$C$312,"=DIR")</f>
        <v>19</v>
      </c>
      <c r="B321" s="141" t="s">
        <v>98</v>
      </c>
      <c r="C321" s="4"/>
      <c r="D321" s="102"/>
      <c r="E321" s="103"/>
      <c r="F321" s="5"/>
      <c r="M321" s="110"/>
      <c r="N321" s="108"/>
      <c r="O321" s="108"/>
      <c r="P321" s="108"/>
      <c r="Q321" s="108"/>
      <c r="R321" s="173"/>
      <c r="S321" s="167"/>
      <c r="T321" s="167"/>
      <c r="U321" s="172"/>
      <c r="V321" s="172"/>
      <c r="W321" s="207"/>
      <c r="X321" s="201"/>
      <c r="Y321" s="201"/>
      <c r="Z321" s="206"/>
      <c r="AA321" s="206"/>
      <c r="AB321" s="104"/>
      <c r="AC321" s="111"/>
      <c r="AG321" s="4"/>
      <c r="AH321" s="219"/>
      <c r="AI321" s="219"/>
      <c r="AJ321" s="219"/>
    </row>
    <row r="322" spans="1:36" s="8" customFormat="1" ht="14" thickBot="1" x14ac:dyDescent="0.2">
      <c r="A322" s="101">
        <f>COUNTIF($C$3:$C$312,"=JOU")</f>
        <v>233</v>
      </c>
      <c r="B322" s="141" t="s">
        <v>99</v>
      </c>
      <c r="C322" s="4"/>
      <c r="D322" s="102"/>
      <c r="E322" s="103"/>
      <c r="F322" s="5"/>
      <c r="M322" s="39"/>
      <c r="N322" s="108"/>
      <c r="O322" s="108"/>
      <c r="P322" s="108"/>
      <c r="Q322" s="108"/>
      <c r="R322" s="168"/>
      <c r="S322" s="167"/>
      <c r="T322" s="167"/>
      <c r="U322" s="172"/>
      <c r="V322" s="172"/>
      <c r="W322" s="202"/>
      <c r="X322" s="201"/>
      <c r="Y322" s="201"/>
      <c r="Z322" s="206"/>
      <c r="AA322" s="206"/>
      <c r="AB322" s="100"/>
      <c r="AC322" s="5"/>
      <c r="AG322" s="4"/>
      <c r="AH322" s="219"/>
      <c r="AI322" s="219"/>
      <c r="AJ322" s="219"/>
    </row>
    <row r="323" spans="1:36" s="8" customFormat="1" ht="14" thickBot="1" x14ac:dyDescent="0.2">
      <c r="A323" s="105">
        <f>COUNTIF($C$3:$C$312,"=LOI")</f>
        <v>20</v>
      </c>
      <c r="B323" s="141" t="s">
        <v>100</v>
      </c>
      <c r="C323" s="4"/>
      <c r="D323" s="102"/>
      <c r="E323" s="103"/>
      <c r="F323" s="5"/>
      <c r="M323" s="39"/>
      <c r="N323" s="108"/>
      <c r="O323" s="108"/>
      <c r="P323" s="108"/>
      <c r="Q323" s="108"/>
      <c r="R323" s="168"/>
      <c r="S323" s="167"/>
      <c r="T323" s="167"/>
      <c r="U323" s="172"/>
      <c r="V323" s="172"/>
      <c r="W323" s="202"/>
      <c r="X323" s="201"/>
      <c r="Y323" s="201"/>
      <c r="Z323" s="206"/>
      <c r="AA323" s="206"/>
      <c r="AB323" s="100"/>
      <c r="AC323" s="5"/>
      <c r="AG323" s="4"/>
      <c r="AH323" s="219"/>
      <c r="AI323" s="219"/>
      <c r="AJ323" s="219"/>
    </row>
    <row r="324" spans="1:36" s="8" customFormat="1" ht="14" thickBot="1" x14ac:dyDescent="0.2">
      <c r="A324" s="101">
        <f>COUNTIF($C$3:$C$312,"=BAB")</f>
        <v>16</v>
      </c>
      <c r="B324" s="141" t="s">
        <v>101</v>
      </c>
      <c r="C324" s="4"/>
      <c r="D324" s="102"/>
      <c r="E324" s="103"/>
      <c r="F324" s="5"/>
      <c r="M324" s="39"/>
      <c r="N324" s="108"/>
      <c r="O324" s="108"/>
      <c r="P324" s="108"/>
      <c r="Q324" s="108"/>
      <c r="R324" s="168"/>
      <c r="S324" s="167"/>
      <c r="T324" s="167"/>
      <c r="U324" s="172"/>
      <c r="V324" s="172"/>
      <c r="W324" s="202"/>
      <c r="X324" s="201"/>
      <c r="Y324" s="201"/>
      <c r="Z324" s="206"/>
      <c r="AA324" s="206"/>
      <c r="AB324" s="100"/>
      <c r="AC324" s="5"/>
      <c r="AG324" s="4"/>
      <c r="AH324" s="219"/>
      <c r="AI324" s="219"/>
      <c r="AJ324" s="219"/>
    </row>
    <row r="325" spans="1:36" s="8" customFormat="1" ht="14" thickBot="1" x14ac:dyDescent="0.2">
      <c r="A325" s="101">
        <f>COUNTIF($C$3:$C$312,"=FIT")</f>
        <v>15</v>
      </c>
      <c r="B325" s="141" t="s">
        <v>102</v>
      </c>
      <c r="C325" s="4"/>
      <c r="D325" s="102"/>
      <c r="E325" s="121" t="s">
        <v>105</v>
      </c>
      <c r="F325" s="5"/>
      <c r="G325" s="8">
        <f>I313/SUM($A$322:$A$325)</f>
        <v>172.85211267605635</v>
      </c>
      <c r="M325" s="39"/>
      <c r="N325" s="108"/>
      <c r="O325" s="108"/>
      <c r="P325" s="108"/>
      <c r="Q325" s="108"/>
      <c r="R325" s="168"/>
      <c r="S325" s="167"/>
      <c r="T325" s="167"/>
      <c r="U325" s="172"/>
      <c r="V325" s="172"/>
      <c r="W325" s="202"/>
      <c r="X325" s="201"/>
      <c r="Y325" s="201"/>
      <c r="Z325" s="206"/>
      <c r="AA325" s="206"/>
      <c r="AB325" s="100"/>
      <c r="AC325" s="5"/>
      <c r="AG325" s="4"/>
      <c r="AH325" s="219"/>
      <c r="AI325" s="219"/>
      <c r="AJ325" s="219"/>
    </row>
    <row r="326" spans="1:36" s="8" customFormat="1" ht="14" thickBot="1" x14ac:dyDescent="0.2">
      <c r="A326" s="101">
        <f>COUNTIF($C$3:$C$312,"=ARB")</f>
        <v>5</v>
      </c>
      <c r="B326" s="141" t="s">
        <v>103</v>
      </c>
      <c r="C326" s="4"/>
      <c r="D326" s="102"/>
      <c r="E326" s="121" t="s">
        <v>104</v>
      </c>
      <c r="F326" s="5"/>
      <c r="G326" s="8">
        <f>$I$313/SUM($A$321:$A$326)</f>
        <v>159.38311688311688</v>
      </c>
      <c r="M326" s="39"/>
      <c r="N326" s="108"/>
      <c r="O326" s="108"/>
      <c r="P326" s="108"/>
      <c r="Q326" s="108"/>
      <c r="R326" s="168"/>
      <c r="S326" s="167"/>
      <c r="T326" s="167"/>
      <c r="U326" s="172"/>
      <c r="V326" s="172"/>
      <c r="W326" s="202"/>
      <c r="X326" s="201"/>
      <c r="Y326" s="201"/>
      <c r="Z326" s="206"/>
      <c r="AA326" s="206"/>
      <c r="AB326" s="100"/>
      <c r="AC326" s="5"/>
      <c r="AG326" s="4"/>
      <c r="AH326" s="219"/>
      <c r="AI326" s="219"/>
      <c r="AJ326" s="219"/>
    </row>
    <row r="327" spans="1:36" s="8" customFormat="1" x14ac:dyDescent="0.15">
      <c r="A327" s="4"/>
      <c r="B327" s="4"/>
      <c r="C327" s="4"/>
      <c r="D327" s="102"/>
      <c r="E327" s="103"/>
      <c r="F327" s="5"/>
      <c r="M327" s="39"/>
      <c r="N327" s="108"/>
      <c r="O327" s="108"/>
      <c r="P327" s="108"/>
      <c r="Q327" s="108"/>
      <c r="R327" s="168"/>
      <c r="S327" s="167"/>
      <c r="T327" s="167"/>
      <c r="U327" s="172"/>
      <c r="V327" s="172"/>
      <c r="W327" s="202"/>
      <c r="X327" s="201"/>
      <c r="Y327" s="201"/>
      <c r="Z327" s="206"/>
      <c r="AA327" s="206"/>
      <c r="AB327" s="100"/>
      <c r="AC327" s="5"/>
      <c r="AG327" s="4"/>
      <c r="AH327" s="219"/>
      <c r="AI327" s="219"/>
      <c r="AJ327" s="219"/>
    </row>
    <row r="328" spans="1:36" s="8" customFormat="1" x14ac:dyDescent="0.15">
      <c r="A328" s="4"/>
      <c r="B328" s="4"/>
      <c r="C328" s="4"/>
      <c r="D328" s="102"/>
      <c r="E328" s="103"/>
      <c r="F328" s="5"/>
      <c r="M328" s="39"/>
      <c r="N328" s="108"/>
      <c r="O328" s="108"/>
      <c r="P328" s="108"/>
      <c r="Q328" s="108"/>
      <c r="R328" s="168"/>
      <c r="S328" s="167"/>
      <c r="T328" s="167"/>
      <c r="U328" s="172"/>
      <c r="V328" s="172"/>
      <c r="W328" s="202"/>
      <c r="X328" s="201"/>
      <c r="Y328" s="201"/>
      <c r="Z328" s="206"/>
      <c r="AA328" s="206"/>
      <c r="AB328" s="100"/>
      <c r="AC328" s="5"/>
      <c r="AG328" s="4"/>
      <c r="AH328" s="219"/>
      <c r="AI328" s="219"/>
      <c r="AJ328" s="219"/>
    </row>
    <row r="329" spans="1:36" s="8" customFormat="1" x14ac:dyDescent="0.15">
      <c r="A329" s="4"/>
      <c r="B329" s="4"/>
      <c r="C329" s="4"/>
      <c r="D329" s="102"/>
      <c r="E329" s="103"/>
      <c r="F329" s="5"/>
      <c r="M329" s="39"/>
      <c r="N329" s="108"/>
      <c r="O329" s="108"/>
      <c r="P329" s="108"/>
      <c r="Q329" s="108"/>
      <c r="R329" s="168"/>
      <c r="S329" s="167"/>
      <c r="T329" s="167"/>
      <c r="U329" s="172"/>
      <c r="V329" s="172"/>
      <c r="W329" s="202"/>
      <c r="X329" s="201"/>
      <c r="Y329" s="201"/>
      <c r="Z329" s="206"/>
      <c r="AA329" s="206"/>
      <c r="AB329" s="100"/>
      <c r="AC329" s="5"/>
      <c r="AG329" s="4"/>
      <c r="AH329" s="219"/>
      <c r="AI329" s="219"/>
      <c r="AJ329" s="219"/>
    </row>
    <row r="330" spans="1:36" s="8" customFormat="1" x14ac:dyDescent="0.15">
      <c r="A330" s="4"/>
      <c r="B330" s="4"/>
      <c r="C330" s="4"/>
      <c r="D330" s="102"/>
      <c r="E330" s="103"/>
      <c r="F330" s="5"/>
      <c r="M330" s="39"/>
      <c r="N330" s="108"/>
      <c r="O330" s="108"/>
      <c r="P330" s="108"/>
      <c r="Q330" s="108"/>
      <c r="R330" s="168"/>
      <c r="S330" s="167"/>
      <c r="T330" s="167"/>
      <c r="U330" s="172"/>
      <c r="V330" s="172"/>
      <c r="W330" s="202"/>
      <c r="X330" s="201"/>
      <c r="Y330" s="201"/>
      <c r="Z330" s="206"/>
      <c r="AA330" s="206"/>
      <c r="AB330" s="100"/>
      <c r="AC330" s="5"/>
      <c r="AG330" s="4"/>
      <c r="AH330" s="219"/>
      <c r="AI330" s="219"/>
      <c r="AJ330" s="219"/>
    </row>
    <row r="331" spans="1:36" s="8" customFormat="1" x14ac:dyDescent="0.15">
      <c r="A331" s="4"/>
      <c r="B331" s="4"/>
      <c r="C331" s="4"/>
      <c r="D331" s="102"/>
      <c r="E331" s="103"/>
      <c r="F331" s="5"/>
      <c r="M331" s="39"/>
      <c r="N331" s="108"/>
      <c r="O331" s="108"/>
      <c r="P331" s="108"/>
      <c r="Q331" s="108"/>
      <c r="R331" s="168"/>
      <c r="S331" s="167"/>
      <c r="T331" s="167"/>
      <c r="U331" s="172"/>
      <c r="V331" s="172"/>
      <c r="W331" s="202"/>
      <c r="X331" s="201"/>
      <c r="Y331" s="201"/>
      <c r="Z331" s="206"/>
      <c r="AA331" s="206"/>
      <c r="AB331" s="100"/>
      <c r="AC331" s="5"/>
      <c r="AG331" s="4"/>
      <c r="AH331" s="219"/>
      <c r="AI331" s="219"/>
      <c r="AJ331" s="219"/>
    </row>
    <row r="332" spans="1:36" s="8" customFormat="1" x14ac:dyDescent="0.15">
      <c r="A332" s="4"/>
      <c r="B332" s="4"/>
      <c r="C332" s="4"/>
      <c r="D332" s="102"/>
      <c r="E332" s="103"/>
      <c r="F332" s="5"/>
      <c r="M332" s="39"/>
      <c r="N332" s="108"/>
      <c r="O332" s="108"/>
      <c r="P332" s="108"/>
      <c r="Q332" s="108"/>
      <c r="R332" s="168"/>
      <c r="S332" s="167"/>
      <c r="T332" s="167"/>
      <c r="U332" s="172"/>
      <c r="V332" s="172"/>
      <c r="W332" s="202"/>
      <c r="X332" s="201"/>
      <c r="Y332" s="201"/>
      <c r="Z332" s="206"/>
      <c r="AA332" s="206"/>
      <c r="AB332" s="100"/>
      <c r="AC332" s="5"/>
      <c r="AG332" s="4"/>
      <c r="AH332" s="219"/>
      <c r="AI332" s="219"/>
      <c r="AJ332" s="219"/>
    </row>
    <row r="333" spans="1:36" s="8" customFormat="1" x14ac:dyDescent="0.15">
      <c r="A333" s="4"/>
      <c r="B333" s="4"/>
      <c r="C333" s="4"/>
      <c r="D333" s="102"/>
      <c r="E333" s="103"/>
      <c r="F333" s="5"/>
      <c r="M333" s="39"/>
      <c r="N333" s="108"/>
      <c r="O333" s="108"/>
      <c r="P333" s="108"/>
      <c r="Q333" s="108"/>
      <c r="R333" s="168"/>
      <c r="S333" s="167"/>
      <c r="T333" s="167"/>
      <c r="U333" s="172"/>
      <c r="V333" s="172"/>
      <c r="W333" s="202"/>
      <c r="X333" s="201"/>
      <c r="Y333" s="201"/>
      <c r="Z333" s="206"/>
      <c r="AA333" s="206"/>
      <c r="AB333" s="100"/>
      <c r="AC333" s="5"/>
      <c r="AG333" s="4"/>
      <c r="AH333" s="219"/>
      <c r="AI333" s="219"/>
      <c r="AJ333" s="219"/>
    </row>
    <row r="334" spans="1:36" x14ac:dyDescent="0.15">
      <c r="D334" s="102"/>
      <c r="E334" s="103"/>
      <c r="F334" s="5"/>
      <c r="G334" s="8"/>
      <c r="H334" s="8"/>
      <c r="I334" s="8"/>
      <c r="J334" s="8"/>
      <c r="K334" s="8"/>
      <c r="L334" s="8"/>
      <c r="M334" s="39"/>
      <c r="N334" s="108"/>
      <c r="O334" s="108"/>
      <c r="P334" s="108"/>
      <c r="Q334" s="108"/>
      <c r="R334" s="168"/>
      <c r="S334" s="167"/>
      <c r="T334" s="167"/>
      <c r="U334" s="172"/>
      <c r="V334" s="172"/>
      <c r="W334" s="202"/>
      <c r="X334" s="201"/>
      <c r="Y334" s="201"/>
      <c r="Z334" s="206"/>
      <c r="AA334" s="206"/>
      <c r="AB334" s="100"/>
      <c r="AD334"/>
      <c r="AE334" s="8"/>
      <c r="AF334"/>
    </row>
    <row r="335" spans="1:36" s="8" customFormat="1" x14ac:dyDescent="0.15">
      <c r="A335" s="4"/>
      <c r="B335" s="4"/>
      <c r="C335" s="4"/>
      <c r="D335" s="102"/>
      <c r="E335" s="103"/>
      <c r="F335" s="5"/>
      <c r="M335" s="39"/>
      <c r="N335" s="108"/>
      <c r="O335" s="108"/>
      <c r="P335" s="108"/>
      <c r="Q335" s="108"/>
      <c r="R335" s="168"/>
      <c r="S335" s="167"/>
      <c r="T335" s="167"/>
      <c r="U335" s="172"/>
      <c r="V335" s="172"/>
      <c r="W335" s="202"/>
      <c r="X335" s="201"/>
      <c r="Y335" s="201"/>
      <c r="Z335" s="206"/>
      <c r="AA335" s="206"/>
      <c r="AB335" s="100"/>
      <c r="AC335" s="5"/>
      <c r="AG335" s="4"/>
      <c r="AH335" s="219"/>
      <c r="AI335" s="219"/>
      <c r="AJ335" s="219"/>
    </row>
    <row r="336" spans="1:36" ht="11.25" customHeight="1" x14ac:dyDescent="0.15">
      <c r="D336" s="102"/>
      <c r="E336" s="103"/>
      <c r="F336" s="5"/>
      <c r="G336" s="8"/>
      <c r="H336" s="8"/>
      <c r="I336" s="8"/>
      <c r="J336" s="8"/>
      <c r="K336" s="8"/>
      <c r="L336" s="8"/>
      <c r="M336" s="39"/>
      <c r="N336" s="108"/>
      <c r="O336" s="108"/>
      <c r="P336" s="108"/>
      <c r="Q336" s="108"/>
      <c r="R336" s="168"/>
      <c r="S336" s="167"/>
      <c r="T336" s="167"/>
      <c r="U336" s="172"/>
      <c r="V336" s="172"/>
      <c r="W336" s="202"/>
      <c r="X336" s="201"/>
      <c r="Y336" s="201"/>
      <c r="Z336" s="206"/>
      <c r="AA336" s="206"/>
      <c r="AB336" s="100"/>
      <c r="AD336"/>
      <c r="AE336" s="8"/>
      <c r="AF336"/>
    </row>
    <row r="337" spans="2:32" x14ac:dyDescent="0.15">
      <c r="D337" s="102"/>
      <c r="E337" s="103"/>
      <c r="F337" s="5"/>
      <c r="G337" s="8"/>
      <c r="H337" s="8"/>
      <c r="I337" s="8"/>
      <c r="J337" s="8"/>
      <c r="K337" s="8"/>
      <c r="L337" s="8"/>
      <c r="M337" s="108"/>
      <c r="N337" s="108"/>
      <c r="O337" s="108"/>
      <c r="P337" s="108"/>
      <c r="Q337" s="108"/>
      <c r="R337" s="172"/>
      <c r="S337" s="167"/>
      <c r="T337" s="167"/>
      <c r="U337" s="172"/>
      <c r="V337" s="172"/>
      <c r="W337" s="206"/>
      <c r="X337" s="201"/>
      <c r="Y337" s="201"/>
      <c r="Z337" s="206"/>
      <c r="AA337" s="206"/>
      <c r="AB337" s="112"/>
      <c r="AC337" s="4"/>
      <c r="AD337"/>
      <c r="AE337" s="8"/>
      <c r="AF337"/>
    </row>
    <row r="338" spans="2:32" x14ac:dyDescent="0.15">
      <c r="D338" s="102"/>
      <c r="E338" s="103"/>
      <c r="F338" s="5"/>
      <c r="G338" s="8"/>
      <c r="H338" s="8"/>
      <c r="I338" s="8"/>
      <c r="J338" s="8"/>
      <c r="K338" s="8"/>
      <c r="L338" s="8"/>
      <c r="M338" s="108"/>
      <c r="N338" s="108"/>
      <c r="O338" s="108"/>
      <c r="P338" s="108"/>
      <c r="Q338" s="108"/>
      <c r="R338" s="172"/>
      <c r="S338" s="167"/>
      <c r="T338" s="167"/>
      <c r="U338" s="172"/>
      <c r="V338" s="172"/>
      <c r="W338" s="206"/>
      <c r="X338" s="201"/>
      <c r="Y338" s="201"/>
      <c r="Z338" s="206"/>
      <c r="AA338" s="206"/>
      <c r="AB338" s="112"/>
      <c r="AC338" s="4"/>
      <c r="AD338"/>
      <c r="AE338" s="8"/>
      <c r="AF338"/>
    </row>
    <row r="339" spans="2:32" x14ac:dyDescent="0.15">
      <c r="D339" s="102"/>
      <c r="F339" s="5"/>
      <c r="G339" s="8"/>
      <c r="H339" s="8"/>
      <c r="I339" s="8"/>
      <c r="J339" s="8"/>
      <c r="K339" s="8"/>
      <c r="L339" s="8"/>
      <c r="M339" s="108"/>
      <c r="N339" s="108"/>
      <c r="O339" s="108"/>
      <c r="P339" s="108"/>
      <c r="Q339" s="108"/>
      <c r="R339" s="172"/>
      <c r="S339" s="167"/>
      <c r="T339" s="167"/>
      <c r="U339" s="172"/>
      <c r="V339" s="172"/>
      <c r="W339" s="206"/>
      <c r="X339" s="201"/>
      <c r="Y339" s="201"/>
      <c r="Z339" s="206"/>
      <c r="AA339" s="206"/>
      <c r="AB339" s="112"/>
      <c r="AC339" s="4"/>
      <c r="AD339"/>
      <c r="AE339" s="8"/>
      <c r="AF339"/>
    </row>
    <row r="340" spans="2:32" x14ac:dyDescent="0.15">
      <c r="D340" s="102"/>
      <c r="F340" s="5"/>
      <c r="G340" s="8"/>
      <c r="H340" s="8"/>
      <c r="I340" s="8"/>
      <c r="J340" s="8"/>
      <c r="K340" s="8"/>
      <c r="L340" s="8"/>
      <c r="M340" s="108"/>
      <c r="N340" s="108"/>
      <c r="O340" s="108"/>
      <c r="P340" s="108"/>
      <c r="Q340" s="108"/>
      <c r="R340" s="172"/>
      <c r="S340" s="167"/>
      <c r="T340" s="167"/>
      <c r="U340" s="172"/>
      <c r="V340" s="172"/>
      <c r="W340" s="206"/>
      <c r="X340" s="201"/>
      <c r="Y340" s="201"/>
      <c r="Z340" s="206"/>
      <c r="AA340" s="206"/>
      <c r="AB340" s="112"/>
      <c r="AC340" s="4"/>
      <c r="AD340"/>
      <c r="AE340" s="8"/>
      <c r="AF340"/>
    </row>
    <row r="341" spans="2:32" x14ac:dyDescent="0.15">
      <c r="B341" s="113"/>
      <c r="C341" s="113"/>
      <c r="D341" s="114"/>
      <c r="E341" s="115"/>
      <c r="F341" s="115"/>
      <c r="G341" s="8"/>
      <c r="H341" s="8"/>
      <c r="I341" s="8"/>
      <c r="J341" s="8"/>
      <c r="K341" s="8"/>
      <c r="L341" s="8"/>
      <c r="M341" s="108"/>
      <c r="N341" s="108"/>
      <c r="O341" s="108"/>
      <c r="P341" s="108"/>
      <c r="Q341" s="108"/>
      <c r="R341" s="172"/>
      <c r="S341" s="167"/>
      <c r="T341" s="167"/>
      <c r="U341" s="172"/>
      <c r="V341" s="172"/>
      <c r="W341" s="206"/>
      <c r="X341" s="201"/>
      <c r="Y341" s="201"/>
      <c r="Z341" s="206"/>
      <c r="AA341" s="206"/>
      <c r="AB341" s="112"/>
      <c r="AC341" s="4"/>
      <c r="AD341"/>
      <c r="AE341" s="8"/>
      <c r="AF341"/>
    </row>
    <row r="342" spans="2:32" ht="14.25" customHeight="1" x14ac:dyDescent="0.15">
      <c r="B342"/>
      <c r="C342"/>
      <c r="D342" s="102"/>
      <c r="E342" s="4"/>
      <c r="G342" s="8"/>
      <c r="H342" s="8"/>
      <c r="I342" s="8"/>
      <c r="J342" s="8"/>
      <c r="K342" s="8"/>
      <c r="L342" s="8"/>
      <c r="M342" s="108"/>
      <c r="N342" s="108"/>
      <c r="O342" s="108"/>
      <c r="P342" s="108"/>
      <c r="Q342" s="108"/>
      <c r="R342" s="172"/>
      <c r="S342" s="167"/>
      <c r="T342" s="167"/>
      <c r="U342" s="172"/>
      <c r="V342" s="172"/>
      <c r="W342" s="206"/>
      <c r="X342" s="201"/>
      <c r="Y342" s="201"/>
      <c r="Z342" s="206"/>
      <c r="AA342" s="206"/>
      <c r="AB342" s="112"/>
      <c r="AC342" s="4"/>
      <c r="AD342"/>
      <c r="AE342" s="8"/>
      <c r="AF342"/>
    </row>
    <row r="343" spans="2:32" x14ac:dyDescent="0.15">
      <c r="B343"/>
      <c r="C343"/>
      <c r="D343" s="102"/>
      <c r="E343" s="4"/>
      <c r="G343" s="8"/>
      <c r="H343" s="8"/>
      <c r="I343" s="8"/>
      <c r="J343" s="8"/>
      <c r="K343" s="8"/>
      <c r="L343" s="8"/>
      <c r="M343" s="108"/>
      <c r="N343" s="108"/>
      <c r="O343" s="108"/>
      <c r="P343" s="108"/>
      <c r="Q343" s="108"/>
      <c r="R343" s="172"/>
      <c r="S343" s="167"/>
      <c r="T343" s="167"/>
      <c r="U343" s="172"/>
      <c r="V343" s="172"/>
      <c r="W343" s="206"/>
      <c r="X343" s="201"/>
      <c r="Y343" s="201"/>
      <c r="Z343" s="206"/>
      <c r="AA343" s="206"/>
      <c r="AB343" s="112"/>
      <c r="AC343" s="4"/>
      <c r="AD343"/>
      <c r="AE343" s="8"/>
      <c r="AF343"/>
    </row>
    <row r="344" spans="2:32" x14ac:dyDescent="0.15">
      <c r="G344" s="8"/>
      <c r="H344" s="8"/>
      <c r="I344" s="8"/>
      <c r="J344" s="8"/>
      <c r="K344" s="8"/>
      <c r="L344" s="8"/>
      <c r="M344" s="108"/>
      <c r="N344" s="38"/>
      <c r="O344" s="38"/>
      <c r="P344" s="38"/>
      <c r="Q344" s="38"/>
      <c r="R344" s="172"/>
      <c r="S344" s="167"/>
      <c r="T344" s="167"/>
      <c r="U344" s="169"/>
      <c r="V344" s="169"/>
      <c r="W344" s="206"/>
      <c r="X344" s="201"/>
      <c r="Y344" s="201"/>
      <c r="Z344" s="203"/>
      <c r="AA344" s="203"/>
      <c r="AB344" s="112"/>
      <c r="AC344" s="4"/>
      <c r="AD344"/>
      <c r="AE344" s="8"/>
      <c r="AF344"/>
    </row>
    <row r="345" spans="2:32" x14ac:dyDescent="0.15">
      <c r="G345" s="8"/>
      <c r="H345" s="8"/>
      <c r="I345" s="8"/>
      <c r="J345" s="8"/>
      <c r="K345" s="8"/>
      <c r="L345" s="8"/>
      <c r="M345" s="108"/>
      <c r="N345" s="38"/>
      <c r="O345" s="38"/>
      <c r="P345" s="38"/>
      <c r="Q345" s="38"/>
      <c r="R345" s="172"/>
      <c r="S345" s="167"/>
      <c r="T345" s="167"/>
      <c r="U345" s="169"/>
      <c r="V345" s="169"/>
      <c r="W345" s="206"/>
      <c r="X345" s="201"/>
      <c r="Y345" s="201"/>
      <c r="Z345" s="203"/>
      <c r="AA345" s="203"/>
      <c r="AB345" s="112"/>
      <c r="AC345" s="4"/>
      <c r="AD345"/>
      <c r="AE345" s="8"/>
      <c r="AF345"/>
    </row>
    <row r="346" spans="2:32" x14ac:dyDescent="0.15">
      <c r="G346" s="8"/>
      <c r="H346" s="8"/>
      <c r="I346" s="8"/>
      <c r="J346" s="8"/>
      <c r="K346" s="8"/>
      <c r="L346" s="8"/>
      <c r="M346" s="108"/>
      <c r="N346" s="38"/>
      <c r="O346" s="38"/>
      <c r="P346" s="38"/>
      <c r="Q346" s="38"/>
      <c r="R346" s="172"/>
      <c r="S346" s="167"/>
      <c r="T346" s="167"/>
      <c r="U346" s="169"/>
      <c r="V346" s="169"/>
      <c r="W346" s="206"/>
      <c r="X346" s="201"/>
      <c r="Y346" s="201"/>
      <c r="Z346" s="203"/>
      <c r="AA346" s="203"/>
      <c r="AB346" s="112"/>
      <c r="AC346" s="4"/>
      <c r="AD346"/>
      <c r="AE346" s="8"/>
      <c r="AF346"/>
    </row>
    <row r="347" spans="2:32" x14ac:dyDescent="0.15">
      <c r="G347" s="8"/>
      <c r="H347" s="8"/>
      <c r="I347" s="8"/>
      <c r="J347" s="8"/>
      <c r="K347" s="8"/>
      <c r="L347" s="8"/>
      <c r="M347" s="108"/>
      <c r="N347" s="38"/>
      <c r="O347" s="38"/>
      <c r="P347" s="38"/>
      <c r="Q347" s="38"/>
      <c r="R347" s="172"/>
      <c r="S347" s="167"/>
      <c r="T347" s="167"/>
      <c r="U347" s="169"/>
      <c r="V347" s="169"/>
      <c r="W347" s="206"/>
      <c r="X347" s="201"/>
      <c r="Y347" s="201"/>
      <c r="Z347" s="203"/>
      <c r="AA347" s="203"/>
      <c r="AB347" s="112"/>
      <c r="AC347" s="4"/>
      <c r="AD347"/>
      <c r="AE347" s="8"/>
      <c r="AF347"/>
    </row>
    <row r="348" spans="2:32" x14ac:dyDescent="0.15">
      <c r="G348" s="8"/>
      <c r="H348" s="8"/>
      <c r="I348" s="8"/>
      <c r="J348" s="8"/>
      <c r="K348" s="8"/>
      <c r="L348" s="8"/>
      <c r="M348" s="110"/>
      <c r="N348" s="38"/>
      <c r="O348" s="38"/>
      <c r="P348" s="38"/>
      <c r="Q348" s="38"/>
      <c r="R348" s="173"/>
      <c r="S348" s="167"/>
      <c r="T348" s="167"/>
      <c r="U348" s="169"/>
      <c r="V348" s="169"/>
      <c r="W348" s="207"/>
      <c r="X348" s="201"/>
      <c r="Y348" s="201"/>
      <c r="Z348" s="203"/>
      <c r="AA348" s="203"/>
      <c r="AB348" s="4"/>
      <c r="AC348" s="111"/>
      <c r="AE348" s="8"/>
    </row>
    <row r="349" spans="2:32" x14ac:dyDescent="0.15">
      <c r="G349" s="8"/>
      <c r="H349" s="8"/>
      <c r="I349" s="8"/>
      <c r="J349" s="8"/>
      <c r="K349" s="8"/>
      <c r="L349" s="8"/>
      <c r="M349" s="116"/>
      <c r="N349" s="38"/>
      <c r="O349" s="38"/>
      <c r="P349" s="38"/>
      <c r="Q349" s="38"/>
      <c r="R349" s="174"/>
      <c r="S349" s="167"/>
      <c r="T349" s="167"/>
      <c r="U349" s="169"/>
      <c r="V349" s="169"/>
      <c r="W349" s="208"/>
      <c r="X349" s="201"/>
      <c r="Y349" s="201"/>
      <c r="Z349" s="203"/>
      <c r="AA349" s="203"/>
      <c r="AB349" s="117"/>
      <c r="AC349" s="118"/>
      <c r="AE349" s="8"/>
    </row>
  </sheetData>
  <sheetProtection selectLockedCells="1" autoFilter="0"/>
  <autoFilter ref="A2:AJ319" xr:uid="{00000000-0009-0000-0000-000000000000}">
    <sortState xmlns:xlrd2="http://schemas.microsoft.com/office/spreadsheetml/2017/richdata2" ref="A28:AJ297">
      <sortCondition ref="F2:F319"/>
    </sortState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2023-01-13T17:01:00Z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